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2-12-2008" sheetId="1" r:id="rId1"/>
    <sheet name="19-10-2006 Zła" sheetId="2" state="hidden" r:id="rId2"/>
  </sheets>
  <definedNames>
    <definedName name="_xlnm.Print_Area" localSheetId="0">'22-12-2008'!$A$1:$F$234</definedName>
  </definedNames>
  <calcPr fullCalcOnLoad="1"/>
</workbook>
</file>

<file path=xl/sharedStrings.xml><?xml version="1.0" encoding="utf-8"?>
<sst xmlns="http://schemas.openxmlformats.org/spreadsheetml/2006/main" count="563" uniqueCount="296">
  <si>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</si>
  <si>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</si>
  <si>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</si>
  <si>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</si>
  <si>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</si>
  <si>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</si>
  <si>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</si>
  <si>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</si>
  <si>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</si>
  <si>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</si>
  <si>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</si>
  <si>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</si>
  <si>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</si>
  <si>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</si>
  <si>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</si>
  <si>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</si>
  <si>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</si>
  <si>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</si>
  <si>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</si>
  <si>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</si>
  <si>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</si>
  <si>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</si>
  <si>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</si>
  <si>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</si>
  <si>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</si>
  <si>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</si>
  <si>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</si>
  <si>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</si>
  <si>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</si>
  <si>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</si>
  <si>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</si>
  <si>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</si>
  <si>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</si>
  <si>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</si>
  <si>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</si>
  <si>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</si>
  <si>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</si>
  <si>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</si>
  <si>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</si>
  <si>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</si>
  <si>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</si>
  <si>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</si>
  <si>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</si>
  <si>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</si>
  <si>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</si>
  <si>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</si>
  <si>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</si>
  <si>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</si>
  <si>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</si>
  <si>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</si>
  <si>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</si>
  <si>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</si>
  <si>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</si>
  <si>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</si>
  <si>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</si>
  <si>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</si>
  <si>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</si>
  <si>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</si>
  <si>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</si>
  <si>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</si>
  <si>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</si>
  <si>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</si>
  <si>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</si>
  <si>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</si>
  <si>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</si>
  <si>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</si>
  <si>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</si>
  <si>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</si>
  <si>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</si>
  <si>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</si>
  <si>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</si>
  <si>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</si>
  <si>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</si>
  <si>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</si>
  <si>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</si>
  <si>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</si>
  <si>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</si>
  <si>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</si>
  <si>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</si>
  <si>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</si>
  <si>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</si>
  <si>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</si>
  <si>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</si>
  <si>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</si>
  <si>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</si>
  <si>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</si>
  <si>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</si>
  <si>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</si>
  <si>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</si>
  <si>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</si>
  <si>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</si>
  <si>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</si>
  <si>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</si>
  <si>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</si>
  <si>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</si>
  <si>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</si>
  <si>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</si>
  <si>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</si>
  <si>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</si>
  <si>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</si>
  <si>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</si>
  <si>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</si>
  <si>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</si>
  <si>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</si>
  <si>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</si>
  <si>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</si>
  <si>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</si>
  <si>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</si>
  <si>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</si>
  <si>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</si>
  <si>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</si>
  <si>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</si>
  <si>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</si>
  <si>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</si>
  <si>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</si>
  <si>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</si>
  <si>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</si>
  <si>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</si>
  <si>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</si>
  <si>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</si>
  <si>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</si>
  <si>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</si>
  <si>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</si>
  <si>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</si>
  <si>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</si>
  <si>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</si>
  <si>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</si>
  <si>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</si>
  <si>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</si>
  <si>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</si>
  <si>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</si>
  <si>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</si>
  <si>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</si>
  <si>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</si>
  <si>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</si>
  <si>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</si>
  <si>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</si>
  <si>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</si>
  <si>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</si>
  <si>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</si>
  <si>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</si>
  <si>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</si>
  <si>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4210</t>
  </si>
  <si>
    <t>Zakup materiałów i wyposażenia</t>
  </si>
  <si>
    <t>Pomoc społeczna</t>
  </si>
  <si>
    <t>Wydatki inwestycyjne jedn. budżetowych</t>
  </si>
  <si>
    <t>0900</t>
  </si>
  <si>
    <t>4560</t>
  </si>
  <si>
    <t>Odsetki od dotacji wyk.niezgodnie z przeznaczeniem</t>
  </si>
  <si>
    <t>Składki na FUS</t>
  </si>
  <si>
    <t>0770</t>
  </si>
  <si>
    <t>Gospodarka mieszkaniowa</t>
  </si>
  <si>
    <t>Gospodarka gruntami i nieruchomościami</t>
  </si>
  <si>
    <t>Wpływy z tyt. odpł.nabycia prawa wł. nieruchomości</t>
  </si>
  <si>
    <t>0970</t>
  </si>
  <si>
    <t>Świadczenia rodzinne, zaliczka alim. oraz składki na ubez.</t>
  </si>
  <si>
    <t>Pozostałe odsetki</t>
  </si>
  <si>
    <t>2440</t>
  </si>
  <si>
    <t>0870</t>
  </si>
  <si>
    <t>Ośrodki wsparcia</t>
  </si>
  <si>
    <t>Dotacja przek.z fund.celowych na real.zadań bieżących jst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</si>
  <si>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</si>
  <si>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w sprawie wprowadzenia zmian do budżetu Gminy Ustrzyki Dolne na rok 2008</t>
  </si>
  <si>
    <t>Pozostała działalność</t>
  </si>
  <si>
    <t>Plan 2008</t>
  </si>
  <si>
    <t>Wpływy z różnych opłat</t>
  </si>
  <si>
    <t>Wydatki majątkowe</t>
  </si>
  <si>
    <t>Wpływy ze sprzedaży składników majątkowych</t>
  </si>
  <si>
    <t>Turystyka</t>
  </si>
  <si>
    <t>Ośrodki informacji turystycznej</t>
  </si>
  <si>
    <t xml:space="preserve">Różne rozliczenia </t>
  </si>
  <si>
    <t>Część oświatowa subwencji ogólnej dla jst</t>
  </si>
  <si>
    <t>2920</t>
  </si>
  <si>
    <t>Subwencje ogólne z budżetu państwa</t>
  </si>
  <si>
    <t>Kultura fizyczna i sport</t>
  </si>
  <si>
    <t>Zadania w zakresie kultury fizycznej i sportu</t>
  </si>
  <si>
    <t>0690</t>
  </si>
  <si>
    <t>Redukcja emisji zanieczyszczeń powietrza - termo modernizacja budynków użyteczności publicznej w gminie Ustrzyki D</t>
  </si>
  <si>
    <t xml:space="preserve">Przedszkola </t>
  </si>
  <si>
    <t>Obsługa długu publicznego</t>
  </si>
  <si>
    <t>Obsługa papierów wartościowych, kredytów i pożyczek</t>
  </si>
  <si>
    <t>Odsetki od otrzym.pożyczek i kredytów</t>
  </si>
  <si>
    <t>Wspieranie systemu edukacji w gminie Ustrzyki D. poprzez adaptację budynku użyteczności publicznej na cele przedszkolne. Przebudowa, nadbudowa i rozbudowa budynku byłego ZOZ na Przedszkole</t>
  </si>
  <si>
    <t>Składki na FP</t>
  </si>
  <si>
    <t>Dochody od os.pr., os.fiz. i in.jedn.nie.pos.osob.pr i wydatki związane z poborem</t>
  </si>
  <si>
    <t>Wpływy z podatku rol.leś.cc.spadków i dar.oraz podatków i opłat lokalnych od osób fizycznych</t>
  </si>
  <si>
    <t>0310</t>
  </si>
  <si>
    <t>Podatek od nieruchomości</t>
  </si>
  <si>
    <t>wydatki inwestycyjne</t>
  </si>
  <si>
    <t>4270</t>
  </si>
  <si>
    <t>Pomoc materialna dla uczniów</t>
  </si>
  <si>
    <t>3240</t>
  </si>
  <si>
    <t>Stypendia dla uczniów</t>
  </si>
  <si>
    <t>Przychody ogółem</t>
  </si>
  <si>
    <t>pożyczka WFOŚIGW - termomodernizacja szkół</t>
  </si>
  <si>
    <r>
      <t xml:space="preserve">a)   pokrycie występującego w ciągu roku przejściowego deficytu budżetu gminy w wysokości   </t>
    </r>
    <r>
      <rPr>
        <b/>
        <sz val="10"/>
        <color indexed="8"/>
        <rFont val="Arial Narrow"/>
        <family val="2"/>
      </rPr>
      <t>1.000.000,00</t>
    </r>
    <r>
      <rPr>
        <sz val="10"/>
        <color indexed="8"/>
        <rFont val="Arial Narrow"/>
        <family val="2"/>
      </rPr>
      <t xml:space="preserve"> zł,</t>
    </r>
  </si>
  <si>
    <t xml:space="preserve">Przychody z zaciągniętych pożyczek i kredytów </t>
  </si>
  <si>
    <t>0830</t>
  </si>
  <si>
    <t>Wpływy z usług</t>
  </si>
  <si>
    <t>0010</t>
  </si>
  <si>
    <t>Podatek dochodowy od osób fizycznych</t>
  </si>
  <si>
    <t>Ochrona zdrowia</t>
  </si>
  <si>
    <t>010</t>
  </si>
  <si>
    <t>Rolnictwo i łowiectwo</t>
  </si>
  <si>
    <t>Wydatki na pomoc finansową udzielaną między j.s.t na dofin.zadań bieżących</t>
  </si>
  <si>
    <t>Rozchody ogółem</t>
  </si>
  <si>
    <t>Spłaty otrzymanych krajowych pożyczek i kredytów</t>
  </si>
  <si>
    <t xml:space="preserve">spłata rat pożyczki WFOŚiGW </t>
  </si>
  <si>
    <t>spłata rat pożyczki NFOŚ</t>
  </si>
  <si>
    <t>Kredyty krajowe w tym:</t>
  </si>
  <si>
    <t>spłata kredytu BGK</t>
  </si>
  <si>
    <t>spłata kredytu BGK EBI</t>
  </si>
  <si>
    <t>spłata kredytu BBS</t>
  </si>
  <si>
    <t>Pozostałe działania w zakresie polityki społecznej</t>
  </si>
  <si>
    <t>2708</t>
  </si>
  <si>
    <t xml:space="preserve">Środki na dofin.zadań własnych gmin pozysk.z innych źródeł </t>
  </si>
  <si>
    <t>0470</t>
  </si>
  <si>
    <t>Dodatki mieszkaniowe</t>
  </si>
  <si>
    <t>Świadczenia społeczne</t>
  </si>
  <si>
    <t>Zasiłki i pomoc w naturze</t>
  </si>
  <si>
    <t>Droga Strwiążyk</t>
  </si>
  <si>
    <t>0330</t>
  </si>
  <si>
    <t>0320</t>
  </si>
  <si>
    <t>0340</t>
  </si>
  <si>
    <t>Podatek leśny</t>
  </si>
  <si>
    <t>Podatek od środków transportowych</t>
  </si>
  <si>
    <t>Podatek rolny</t>
  </si>
  <si>
    <t>2008</t>
  </si>
  <si>
    <t>2009</t>
  </si>
  <si>
    <t>Dotacje rozwojowe</t>
  </si>
  <si>
    <t>4100</t>
  </si>
  <si>
    <t>Bezpieczeństwo publiczne i ochrona przeciwpożarowa</t>
  </si>
  <si>
    <t>6060</t>
  </si>
  <si>
    <t>Wpływy z opłat za zarząd, użytkowanie i użytkowanie wieczyste</t>
  </si>
  <si>
    <t>0760</t>
  </si>
  <si>
    <t>Wpływy z tytułu przekształcenia prawa użytkowania wieczystego przysługującego osobom fizycznym w prawo własności</t>
  </si>
  <si>
    <t>0480</t>
  </si>
  <si>
    <t>Wpływy z opłat za wydawanie zezwoleń na sprzedaż alkoholu</t>
  </si>
  <si>
    <t xml:space="preserve">Wpływy z różnych dochodów </t>
  </si>
  <si>
    <t>Wpływy z innych opłat</t>
  </si>
  <si>
    <t xml:space="preserve">wpływy z usług </t>
  </si>
  <si>
    <t>wydatki bieżące</t>
  </si>
  <si>
    <t>Wspieranie systemu edukacji w gminie Ustrzyki D. poprzez adaptację bud.użyteczn.pub. na cele przedszkolne. Przebudowa, nadbudowa i rozbudowa budynku byłego ZOZ na Przedszkole</t>
  </si>
  <si>
    <t>Przeciwdziałanie alkoholizmowi</t>
  </si>
  <si>
    <t>0460</t>
  </si>
  <si>
    <t>Wpływy z opłat eksploatacyjnej</t>
  </si>
  <si>
    <t>2360</t>
  </si>
  <si>
    <t>Dochody jst zw.z real.zadań.z zak.adm.rząd.</t>
  </si>
  <si>
    <t>Usługi opiekuńcze i specjalistyczne usługi opiekuńcze</t>
  </si>
  <si>
    <t>Dotacja podmiotowa z budż.dla zakładów budżetowych</t>
  </si>
  <si>
    <t>2518</t>
  </si>
  <si>
    <t>2519</t>
  </si>
  <si>
    <t>Wpływy z podatku rol.leś.cc.sp.i dar.oraz pod.i opł.lok.od os.pr</t>
  </si>
  <si>
    <t>Wpływy z podatku rol.leś.cc.sp.i dar.oraz pod.i opł.lok.od os.fiz</t>
  </si>
  <si>
    <t>Przebudowa centrum miasta Rynek</t>
  </si>
  <si>
    <t>z dnia  22 grudnia 2008 roku</t>
  </si>
  <si>
    <t>020</t>
  </si>
  <si>
    <t>02001</t>
  </si>
  <si>
    <t>8545</t>
  </si>
  <si>
    <t>2310</t>
  </si>
  <si>
    <t>Wpływy z różnych dochodów (rozlicz. z lat.ub)</t>
  </si>
  <si>
    <t>01030</t>
  </si>
  <si>
    <t>2850</t>
  </si>
  <si>
    <t>Komendy powiatowe Państwowej Straży Pożarnej</t>
  </si>
  <si>
    <t>1. Zmniejsza  się budżet po stronie wydatków  o kwotę 500.006,23 zł  dokonując jednocześnie zmniejszenia deficytu o łączną kwotę 500.006,23 zł  tj:</t>
  </si>
  <si>
    <r>
      <t xml:space="preserve">b)  finansowanie planowanego deficytu budżetu gminy w wysokości  </t>
    </r>
    <r>
      <rPr>
        <b/>
        <sz val="10"/>
        <color indexed="8"/>
        <rFont val="Arial Narrow"/>
        <family val="2"/>
      </rPr>
      <t xml:space="preserve">135.000 </t>
    </r>
    <r>
      <rPr>
        <sz val="10"/>
        <color indexed="8"/>
        <rFont val="Arial Narrow"/>
        <family val="2"/>
      </rPr>
      <t>zł,</t>
    </r>
  </si>
  <si>
    <t>Handel</t>
  </si>
  <si>
    <t>Wynagrodzenia agencyjno prowizyjne</t>
  </si>
  <si>
    <t>Dotacje celowe otrzym z gmin na real.zadań np. porozumień</t>
  </si>
  <si>
    <t>Leśnictwo</t>
  </si>
  <si>
    <t>Gospodarka leśna</t>
  </si>
  <si>
    <t>Izby rolnicze</t>
  </si>
  <si>
    <t>Zakup żywności</t>
  </si>
  <si>
    <t>Zmienić załącznik nr 9 do uchwały w sprawie budżetu gminy na rok 2008 "Plan przychodów i wydatków zakładów budżetowych" w sposób następujący:</t>
  </si>
  <si>
    <t>Przedszkole Nr 1</t>
  </si>
  <si>
    <t>Przedszkole Nr 2</t>
  </si>
  <si>
    <t>Środki pochodzące z Norweskiego Mechanizmu Finansowego</t>
  </si>
  <si>
    <t>Wpłaty gmin na rzecz izb rolniczych w wysok.2% wpł.z pod.rol</t>
  </si>
  <si>
    <t>Zakup działek w m-ci Wojtkowa, Nowosielce, Wojtkówka, Jureczkowa, Liskowate</t>
  </si>
  <si>
    <t>Zmienić załącznik nr 10 do uchwały w sprawie budżetu gminy na rok 2008 "Plan przychodów i wydatków rachunku dochodów własnych na 2008 rok" w sposób następujący:</t>
  </si>
  <si>
    <t>Rachunek dochodów własnych przy Urzędzie Miejskim</t>
  </si>
  <si>
    <t>2. Zmniejsza się przychody z tytułu  kredytu w banku komercyjnym o kwotę 483.806,23 zł.</t>
  </si>
  <si>
    <r>
      <t xml:space="preserve">4. Zmienia się limit zobowiązań z tytułu kredytów i pożyczek na kwotę  </t>
    </r>
    <r>
      <rPr>
        <b/>
        <sz val="10"/>
        <color indexed="8"/>
        <rFont val="Arial Narrow"/>
        <family val="2"/>
      </rPr>
      <t xml:space="preserve">1.906.193,77 </t>
    </r>
    <r>
      <rPr>
        <sz val="10"/>
        <color indexed="8"/>
        <rFont val="Arial Narrow"/>
        <family val="2"/>
      </rPr>
      <t>zł, na:</t>
    </r>
  </si>
  <si>
    <t>Bibilioteka</t>
  </si>
  <si>
    <t>Uchwała Nr XXVII/207/08</t>
  </si>
  <si>
    <r>
      <t xml:space="preserve">c)  spłatę wcześniej zaciągniętych zobowiązań z tytułu pożyczek i kredytów  w wysokości   </t>
    </r>
    <r>
      <rPr>
        <b/>
        <sz val="10"/>
        <color indexed="8"/>
        <rFont val="Arial Narrow"/>
        <family val="2"/>
      </rPr>
      <t>771.193,77</t>
    </r>
    <r>
      <rPr>
        <sz val="10"/>
        <color indexed="8"/>
        <rFont val="Arial Narrow"/>
        <family val="2"/>
      </rPr>
      <t xml:space="preserve"> zł.</t>
    </r>
  </si>
  <si>
    <t>3. Zwiększa się rozchody o kwotę 16.200,- zł tj. spłata kredytów w BBS.</t>
  </si>
  <si>
    <t xml:space="preserve">zmniejszyć plan wydatków rachunku dochodów własnych przy Urzędzie Miejskim o kwotę 698.223,63 zł </t>
  </si>
  <si>
    <t>0750</t>
  </si>
  <si>
    <t>Dochody z najmu dzierżawy składników majątkowych</t>
  </si>
  <si>
    <t>Zwiększa się budżet gminy na rok 2008 o kwotę  179.812,11 zł, w sposób następujący:</t>
  </si>
  <si>
    <t>2510</t>
  </si>
  <si>
    <t>Dotacja podmiotowa z budżetu dla zakładu budżetowego</t>
  </si>
  <si>
    <t>dotacja</t>
  </si>
  <si>
    <t>a) zwiększyć plan dochodów o kwotę 117.600,- zł,</t>
  </si>
  <si>
    <t xml:space="preserve">b) zwiększyć plan wydatków o kwotę 117.600,- zł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</si>
</sst>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u val="singleAccounting"/>
      <sz val="10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65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43" fontId="4" fillId="0" borderId="0" xfId="15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vertical="top" wrapText="1"/>
    </xf>
    <xf numFmtId="43" fontId="4" fillId="0" borderId="2" xfId="15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43" fontId="4" fillId="0" borderId="2" xfId="15" applyFont="1" applyFill="1" applyBorder="1" applyAlignment="1">
      <alignment vertical="top"/>
    </xf>
    <xf numFmtId="43" fontId="4" fillId="0" borderId="3" xfId="15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43" fontId="11" fillId="0" borderId="3" xfId="15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0" fontId="5" fillId="0" borderId="0" xfId="0" applyFont="1" applyAlignment="1">
      <alignment horizontal="left"/>
    </xf>
    <xf numFmtId="43" fontId="4" fillId="0" borderId="0" xfId="15" applyFont="1" applyBorder="1" applyAlignment="1">
      <alignment wrapText="1"/>
    </xf>
    <xf numFmtId="0" fontId="5" fillId="0" borderId="0" xfId="0" applyFont="1" applyAlignment="1">
      <alignment/>
    </xf>
    <xf numFmtId="43" fontId="3" fillId="4" borderId="4" xfId="15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3" fontId="4" fillId="0" borderId="3" xfId="15" applyFont="1" applyFill="1" applyBorder="1" applyAlignment="1">
      <alignment horizontal="center"/>
    </xf>
    <xf numFmtId="43" fontId="4" fillId="0" borderId="0" xfId="15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43" fontId="4" fillId="0" borderId="0" xfId="0" applyNumberFormat="1" applyFont="1" applyFill="1" applyBorder="1" applyAlignment="1">
      <alignment horizontal="center"/>
    </xf>
    <xf numFmtId="43" fontId="3" fillId="4" borderId="6" xfId="15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43" fontId="4" fillId="0" borderId="18" xfId="15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43" fontId="6" fillId="0" borderId="15" xfId="15" applyFont="1" applyBorder="1" applyAlignment="1">
      <alignment horizontal="center"/>
    </xf>
    <xf numFmtId="43" fontId="4" fillId="0" borderId="15" xfId="15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vertical="top"/>
    </xf>
    <xf numFmtId="43" fontId="3" fillId="0" borderId="0" xfId="15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165" fontId="3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165" fontId="3" fillId="4" borderId="4" xfId="15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43" fontId="4" fillId="0" borderId="2" xfId="15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3" fontId="4" fillId="0" borderId="0" xfId="15" applyFont="1" applyBorder="1" applyAlignment="1">
      <alignment/>
    </xf>
    <xf numFmtId="43" fontId="4" fillId="0" borderId="2" xfId="15" applyFont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165" fontId="3" fillId="0" borderId="4" xfId="15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43" fontId="3" fillId="0" borderId="17" xfId="15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165" fontId="3" fillId="4" borderId="6" xfId="15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165" fontId="4" fillId="0" borderId="6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4" fillId="0" borderId="8" xfId="15" applyNumberFormat="1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3" fontId="4" fillId="0" borderId="6" xfId="15" applyFont="1" applyFill="1" applyBorder="1" applyAlignment="1">
      <alignment horizontal="center" vertical="top"/>
    </xf>
    <xf numFmtId="43" fontId="4" fillId="0" borderId="8" xfId="15" applyFont="1" applyFill="1" applyBorder="1" applyAlignment="1">
      <alignment horizontal="center" vertical="top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view="pageBreakPreview" zoomScaleSheetLayoutView="100" workbookViewId="0" topLeftCell="A1">
      <selection activeCell="A4" sqref="A4:F4"/>
    </sheetView>
  </sheetViews>
  <sheetFormatPr defaultColWidth="9.00390625" defaultRowHeight="12.75"/>
  <cols>
    <col min="1" max="1" width="4.875" style="54" customWidth="1"/>
    <col min="2" max="2" width="5.625" style="54" customWidth="1"/>
    <col min="3" max="3" width="5.375" style="54" customWidth="1"/>
    <col min="4" max="4" width="44.625" style="130" customWidth="1"/>
    <col min="5" max="5" width="13.75390625" style="52" customWidth="1"/>
    <col min="6" max="6" width="13.125" style="52" customWidth="1"/>
    <col min="7" max="7" width="14.375" style="52" bestFit="1" customWidth="1"/>
    <col min="8" max="8" width="13.25390625" style="51" customWidth="1"/>
    <col min="9" max="10" width="15.00390625" style="52" customWidth="1"/>
    <col min="11" max="11" width="15.00390625" style="51" customWidth="1"/>
    <col min="12" max="16384" width="9.125" style="51" customWidth="1"/>
  </cols>
  <sheetData>
    <row r="1" spans="1:6" ht="12.75">
      <c r="A1" s="275" t="s">
        <v>284</v>
      </c>
      <c r="B1" s="275"/>
      <c r="C1" s="275"/>
      <c r="D1" s="275"/>
      <c r="E1" s="275"/>
      <c r="F1" s="275"/>
    </row>
    <row r="2" spans="1:6" ht="12.75">
      <c r="A2" s="275" t="s">
        <v>0</v>
      </c>
      <c r="B2" s="275"/>
      <c r="C2" s="275"/>
      <c r="D2" s="275"/>
      <c r="E2" s="275"/>
      <c r="F2" s="275"/>
    </row>
    <row r="3" spans="1:6" ht="12.75">
      <c r="A3" s="275" t="s">
        <v>255</v>
      </c>
      <c r="B3" s="275"/>
      <c r="C3" s="275"/>
      <c r="D3" s="275"/>
      <c r="E3" s="275"/>
      <c r="F3" s="275"/>
    </row>
    <row r="4" spans="1:6" ht="12.75">
      <c r="A4" s="276" t="s">
        <v>162</v>
      </c>
      <c r="B4" s="276"/>
      <c r="C4" s="276"/>
      <c r="D4" s="276"/>
      <c r="E4" s="276"/>
      <c r="F4" s="276"/>
    </row>
    <row r="5" spans="1:6" ht="9.75" customHeight="1">
      <c r="A5" s="106"/>
      <c r="B5" s="106"/>
      <c r="C5" s="60"/>
      <c r="D5" s="48"/>
      <c r="E5" s="7"/>
      <c r="F5" s="63"/>
    </row>
    <row r="6" spans="1:6" ht="40.5" customHeight="1">
      <c r="A6" s="272" t="s">
        <v>161</v>
      </c>
      <c r="B6" s="272"/>
      <c r="C6" s="272"/>
      <c r="D6" s="272"/>
      <c r="E6" s="272"/>
      <c r="F6" s="272"/>
    </row>
    <row r="7" spans="1:6" ht="12.75">
      <c r="A7" s="273" t="s">
        <v>2</v>
      </c>
      <c r="B7" s="273"/>
      <c r="C7" s="273"/>
      <c r="D7" s="273"/>
      <c r="E7" s="273"/>
      <c r="F7" s="273"/>
    </row>
    <row r="8" spans="1:6" ht="12.75" customHeight="1">
      <c r="A8" s="274" t="s">
        <v>290</v>
      </c>
      <c r="B8" s="274"/>
      <c r="C8" s="274"/>
      <c r="D8" s="274"/>
      <c r="E8" s="274"/>
      <c r="F8" s="54"/>
    </row>
    <row r="9" spans="1:6" ht="12.75" customHeight="1">
      <c r="A9" s="269" t="s">
        <v>6</v>
      </c>
      <c r="B9" s="269"/>
      <c r="C9" s="269"/>
      <c r="D9" s="269"/>
      <c r="E9" s="269"/>
      <c r="F9" s="54"/>
    </row>
    <row r="10" spans="1:6" ht="12.75" customHeight="1">
      <c r="A10" s="53" t="s">
        <v>3</v>
      </c>
      <c r="B10" s="53" t="s">
        <v>15</v>
      </c>
      <c r="C10" s="68" t="s">
        <v>1</v>
      </c>
      <c r="D10" s="130" t="s">
        <v>4</v>
      </c>
      <c r="E10" s="52" t="s">
        <v>5</v>
      </c>
      <c r="F10" s="54"/>
    </row>
    <row r="11" spans="1:6" ht="12.75" customHeight="1">
      <c r="A11" s="64">
        <v>700</v>
      </c>
      <c r="B11" s="64"/>
      <c r="C11" s="204"/>
      <c r="D11" s="74" t="s">
        <v>151</v>
      </c>
      <c r="E11" s="66">
        <f>E12</f>
        <v>182834</v>
      </c>
      <c r="F11" s="54"/>
    </row>
    <row r="12" spans="1:6" ht="12.75" customHeight="1">
      <c r="A12" s="53"/>
      <c r="B12" s="53">
        <v>70005</v>
      </c>
      <c r="C12" s="68"/>
      <c r="D12" s="48" t="s">
        <v>152</v>
      </c>
      <c r="E12" s="49">
        <f>E16+E13+E14+E15</f>
        <v>182834</v>
      </c>
      <c r="F12" s="54"/>
    </row>
    <row r="13" spans="1:6" ht="12.75" customHeight="1">
      <c r="A13" s="53"/>
      <c r="B13" s="53"/>
      <c r="C13" s="68" t="s">
        <v>216</v>
      </c>
      <c r="D13" s="48" t="s">
        <v>233</v>
      </c>
      <c r="E13" s="49">
        <v>4000</v>
      </c>
      <c r="F13" s="54"/>
    </row>
    <row r="14" spans="1:6" ht="12.75" customHeight="1">
      <c r="A14" s="53"/>
      <c r="B14" s="53"/>
      <c r="C14" s="68" t="s">
        <v>288</v>
      </c>
      <c r="D14" s="48" t="s">
        <v>289</v>
      </c>
      <c r="E14" s="49">
        <v>19000</v>
      </c>
      <c r="F14" s="54"/>
    </row>
    <row r="15" spans="1:6" ht="12.75" customHeight="1">
      <c r="A15" s="53"/>
      <c r="B15" s="53"/>
      <c r="C15" s="68" t="s">
        <v>234</v>
      </c>
      <c r="D15" s="48" t="s">
        <v>235</v>
      </c>
      <c r="E15" s="49">
        <v>10000</v>
      </c>
      <c r="F15" s="54"/>
    </row>
    <row r="16" spans="1:6" ht="12.75" customHeight="1">
      <c r="A16" s="70"/>
      <c r="B16" s="78"/>
      <c r="C16" s="79" t="s">
        <v>150</v>
      </c>
      <c r="D16" s="80" t="s">
        <v>153</v>
      </c>
      <c r="E16" s="73">
        <v>149834</v>
      </c>
      <c r="F16" s="54"/>
    </row>
    <row r="17" spans="1:6" ht="12.75" customHeight="1">
      <c r="A17" s="64">
        <v>710</v>
      </c>
      <c r="B17" s="64"/>
      <c r="C17" s="65"/>
      <c r="D17" s="74" t="s">
        <v>56</v>
      </c>
      <c r="E17" s="66">
        <f>E18</f>
        <v>13000</v>
      </c>
      <c r="F17" s="54"/>
    </row>
    <row r="18" spans="1:6" ht="12.75" customHeight="1">
      <c r="A18" s="53"/>
      <c r="B18" s="76">
        <v>71095</v>
      </c>
      <c r="C18" s="77"/>
      <c r="D18" s="48" t="s">
        <v>163</v>
      </c>
      <c r="E18" s="49">
        <f>E19</f>
        <v>13000</v>
      </c>
      <c r="F18" s="54"/>
    </row>
    <row r="19" spans="1:6" ht="12.75" customHeight="1">
      <c r="A19" s="70"/>
      <c r="B19" s="78"/>
      <c r="C19" s="94" t="s">
        <v>197</v>
      </c>
      <c r="D19" s="162" t="s">
        <v>198</v>
      </c>
      <c r="E19" s="185">
        <v>13000</v>
      </c>
      <c r="F19" s="54"/>
    </row>
    <row r="20" spans="1:6" ht="12.75" customHeight="1">
      <c r="A20" s="189">
        <v>756</v>
      </c>
      <c r="B20" s="189"/>
      <c r="C20" s="190"/>
      <c r="D20" s="81" t="s">
        <v>184</v>
      </c>
      <c r="E20" s="224">
        <f>E21+E26+E29</f>
        <v>474327</v>
      </c>
      <c r="F20" s="54"/>
    </row>
    <row r="21" spans="1:6" ht="12.75" customHeight="1">
      <c r="A21" s="239"/>
      <c r="B21" s="216">
        <v>75616</v>
      </c>
      <c r="C21" s="217"/>
      <c r="D21" s="48" t="s">
        <v>253</v>
      </c>
      <c r="E21" s="171">
        <f>E22+E23+E24+E25</f>
        <v>50000</v>
      </c>
      <c r="F21" s="54"/>
    </row>
    <row r="22" spans="1:6" ht="12.75" customHeight="1">
      <c r="A22" s="239"/>
      <c r="B22" s="216"/>
      <c r="C22" s="217" t="s">
        <v>186</v>
      </c>
      <c r="D22" s="48" t="s">
        <v>187</v>
      </c>
      <c r="E22" s="171">
        <v>30000</v>
      </c>
      <c r="F22" s="54"/>
    </row>
    <row r="23" spans="1:6" ht="12.75" customHeight="1">
      <c r="A23" s="239"/>
      <c r="B23" s="216"/>
      <c r="C23" s="217" t="s">
        <v>222</v>
      </c>
      <c r="D23" s="48" t="s">
        <v>226</v>
      </c>
      <c r="E23" s="171">
        <v>5000</v>
      </c>
      <c r="F23" s="54"/>
    </row>
    <row r="24" spans="1:6" ht="12.75" customHeight="1">
      <c r="A24" s="239"/>
      <c r="B24" s="216"/>
      <c r="C24" s="217" t="s">
        <v>221</v>
      </c>
      <c r="D24" s="48" t="s">
        <v>224</v>
      </c>
      <c r="E24" s="171">
        <v>1000</v>
      </c>
      <c r="F24" s="54"/>
    </row>
    <row r="25" spans="1:6" ht="12.75" customHeight="1">
      <c r="A25" s="239"/>
      <c r="B25" s="239"/>
      <c r="C25" s="217" t="s">
        <v>223</v>
      </c>
      <c r="D25" s="48" t="s">
        <v>225</v>
      </c>
      <c r="E25" s="171">
        <v>14000</v>
      </c>
      <c r="F25" s="54"/>
    </row>
    <row r="26" spans="1:6" ht="12.75" customHeight="1">
      <c r="A26" s="239"/>
      <c r="B26" s="226">
        <v>75618</v>
      </c>
      <c r="C26" s="227"/>
      <c r="D26" s="48" t="s">
        <v>239</v>
      </c>
      <c r="E26" s="171">
        <f>E27+E28</f>
        <v>69700</v>
      </c>
      <c r="F26" s="54"/>
    </row>
    <row r="27" spans="1:6" ht="12.75" customHeight="1">
      <c r="A27" s="239"/>
      <c r="B27" s="216"/>
      <c r="C27" s="217" t="s">
        <v>244</v>
      </c>
      <c r="D27" s="241" t="s">
        <v>245</v>
      </c>
      <c r="E27" s="171">
        <v>58500</v>
      </c>
      <c r="F27" s="54"/>
    </row>
    <row r="28" spans="1:6" ht="12.75" customHeight="1">
      <c r="A28" s="239"/>
      <c r="B28" s="216"/>
      <c r="C28" s="217" t="s">
        <v>236</v>
      </c>
      <c r="D28" s="241" t="s">
        <v>237</v>
      </c>
      <c r="E28" s="171">
        <v>11200</v>
      </c>
      <c r="F28" s="54"/>
    </row>
    <row r="29" spans="1:6" ht="12.75" customHeight="1">
      <c r="A29" s="239"/>
      <c r="B29" s="76">
        <v>75621</v>
      </c>
      <c r="C29" s="77"/>
      <c r="D29" s="48" t="s">
        <v>185</v>
      </c>
      <c r="E29" s="171">
        <f>E30</f>
        <v>354627</v>
      </c>
      <c r="F29" s="54"/>
    </row>
    <row r="30" spans="1:6" ht="12.75" customHeight="1">
      <c r="A30" s="239"/>
      <c r="B30" s="78"/>
      <c r="C30" s="71" t="s">
        <v>199</v>
      </c>
      <c r="D30" s="92" t="s">
        <v>200</v>
      </c>
      <c r="E30" s="171">
        <v>354627</v>
      </c>
      <c r="F30" s="54"/>
    </row>
    <row r="31" spans="1:6" ht="12.75" customHeight="1">
      <c r="A31" s="64">
        <v>758</v>
      </c>
      <c r="B31" s="64"/>
      <c r="C31" s="65"/>
      <c r="D31" s="179" t="s">
        <v>170</v>
      </c>
      <c r="E31" s="66">
        <f>E32</f>
        <v>27079</v>
      </c>
      <c r="F31" s="54"/>
    </row>
    <row r="32" spans="1:6" ht="12.75" customHeight="1">
      <c r="A32" s="56"/>
      <c r="B32" s="53">
        <v>75801</v>
      </c>
      <c r="C32" s="68"/>
      <c r="D32" s="69" t="s">
        <v>171</v>
      </c>
      <c r="E32" s="171">
        <f>E33</f>
        <v>27079</v>
      </c>
      <c r="F32" s="54"/>
    </row>
    <row r="33" spans="1:6" ht="12.75" customHeight="1">
      <c r="A33" s="56"/>
      <c r="B33" s="53"/>
      <c r="C33" s="68" t="s">
        <v>172</v>
      </c>
      <c r="D33" s="69" t="s">
        <v>173</v>
      </c>
      <c r="E33" s="171">
        <v>27079</v>
      </c>
      <c r="F33" s="54"/>
    </row>
    <row r="34" spans="1:6" ht="12.75" customHeight="1">
      <c r="A34" s="176">
        <v>801</v>
      </c>
      <c r="B34" s="81"/>
      <c r="C34" s="82"/>
      <c r="D34" s="81" t="s">
        <v>9</v>
      </c>
      <c r="E34" s="66">
        <f>E35+E37</f>
        <v>68000</v>
      </c>
      <c r="F34" s="54"/>
    </row>
    <row r="35" spans="1:6" ht="12.75" customHeight="1">
      <c r="A35" s="106"/>
      <c r="B35" s="48">
        <v>80101</v>
      </c>
      <c r="C35" s="68"/>
      <c r="D35" s="180" t="s">
        <v>21</v>
      </c>
      <c r="E35" s="49">
        <f>E36</f>
        <v>18000</v>
      </c>
      <c r="F35" s="54"/>
    </row>
    <row r="36" spans="1:6" ht="12.75" customHeight="1">
      <c r="A36" s="106"/>
      <c r="B36" s="48"/>
      <c r="C36" s="60" t="s">
        <v>197</v>
      </c>
      <c r="D36" s="83" t="s">
        <v>198</v>
      </c>
      <c r="E36" s="49">
        <v>18000</v>
      </c>
      <c r="F36" s="54"/>
    </row>
    <row r="37" spans="1:6" ht="12.75" customHeight="1">
      <c r="A37" s="106"/>
      <c r="B37" s="48">
        <v>80195</v>
      </c>
      <c r="C37" s="60"/>
      <c r="D37" s="83" t="s">
        <v>163</v>
      </c>
      <c r="E37" s="49">
        <f>E38</f>
        <v>50000</v>
      </c>
      <c r="F37" s="54"/>
    </row>
    <row r="38" spans="1:6" ht="12.75" customHeight="1">
      <c r="A38" s="120"/>
      <c r="B38" s="84"/>
      <c r="C38" s="94" t="s">
        <v>197</v>
      </c>
      <c r="D38" s="162" t="s">
        <v>198</v>
      </c>
      <c r="E38" s="73">
        <v>50000</v>
      </c>
      <c r="F38" s="54"/>
    </row>
    <row r="39" spans="1:6" ht="12.75" customHeight="1">
      <c r="A39" s="189">
        <v>852</v>
      </c>
      <c r="B39" s="189"/>
      <c r="C39" s="190"/>
      <c r="D39" s="81" t="s">
        <v>144</v>
      </c>
      <c r="E39" s="224">
        <f>E40+E42+E45+E47</f>
        <v>6690.610000000001</v>
      </c>
      <c r="F39" s="54"/>
    </row>
    <row r="40" spans="1:6" ht="12.75" customHeight="1">
      <c r="A40" s="216"/>
      <c r="B40" s="216">
        <v>85203</v>
      </c>
      <c r="C40" s="217"/>
      <c r="D40" s="55" t="s">
        <v>159</v>
      </c>
      <c r="E40" s="171">
        <f>E41</f>
        <v>5283</v>
      </c>
      <c r="F40" s="54"/>
    </row>
    <row r="41" spans="1:6" ht="12.75" customHeight="1">
      <c r="A41" s="216"/>
      <c r="B41" s="216"/>
      <c r="C41" s="217" t="s">
        <v>157</v>
      </c>
      <c r="D41" s="69" t="s">
        <v>160</v>
      </c>
      <c r="E41" s="171">
        <f>3842+1441</f>
        <v>5283</v>
      </c>
      <c r="F41" s="54"/>
    </row>
    <row r="42" spans="1:6" ht="12.75" customHeight="1">
      <c r="A42" s="239"/>
      <c r="B42" s="53">
        <v>85212</v>
      </c>
      <c r="C42" s="68"/>
      <c r="D42" s="48" t="s">
        <v>155</v>
      </c>
      <c r="E42" s="171">
        <f>E43+E44</f>
        <v>1037.6100000000001</v>
      </c>
      <c r="F42" s="54"/>
    </row>
    <row r="43" spans="1:6" ht="12.75" customHeight="1">
      <c r="A43" s="239"/>
      <c r="B43" s="53"/>
      <c r="C43" s="68" t="s">
        <v>146</v>
      </c>
      <c r="D43" s="69" t="s">
        <v>156</v>
      </c>
      <c r="E43" s="171">
        <v>767.61</v>
      </c>
      <c r="F43" s="54"/>
    </row>
    <row r="44" spans="1:6" ht="12.75" customHeight="1">
      <c r="A44" s="239"/>
      <c r="B44" s="216"/>
      <c r="C44" s="68" t="s">
        <v>246</v>
      </c>
      <c r="D44" s="69" t="s">
        <v>247</v>
      </c>
      <c r="E44" s="171">
        <v>270</v>
      </c>
      <c r="F44" s="54"/>
    </row>
    <row r="45" spans="1:6" ht="12.75" customHeight="1">
      <c r="A45" s="239"/>
      <c r="B45" s="216">
        <v>85214</v>
      </c>
      <c r="C45" s="68"/>
      <c r="D45" s="69" t="s">
        <v>219</v>
      </c>
      <c r="E45" s="171">
        <f>E46</f>
        <v>200</v>
      </c>
      <c r="F45" s="54"/>
    </row>
    <row r="46" spans="1:6" ht="12.75" customHeight="1">
      <c r="A46" s="239"/>
      <c r="B46" s="216"/>
      <c r="C46" s="68" t="s">
        <v>154</v>
      </c>
      <c r="D46" s="48" t="s">
        <v>260</v>
      </c>
      <c r="E46" s="171">
        <v>200</v>
      </c>
      <c r="F46" s="54"/>
    </row>
    <row r="47" spans="1:6" ht="12.75" customHeight="1">
      <c r="A47" s="239"/>
      <c r="B47" s="216">
        <v>85228</v>
      </c>
      <c r="C47" s="217"/>
      <c r="D47" s="48" t="s">
        <v>248</v>
      </c>
      <c r="E47" s="171">
        <f>E48</f>
        <v>170</v>
      </c>
      <c r="F47" s="54"/>
    </row>
    <row r="48" spans="1:6" ht="12.75" customHeight="1">
      <c r="A48" s="240"/>
      <c r="B48" s="220"/>
      <c r="C48" s="71" t="s">
        <v>246</v>
      </c>
      <c r="D48" s="72" t="s">
        <v>247</v>
      </c>
      <c r="E48" s="185">
        <v>170</v>
      </c>
      <c r="F48" s="54"/>
    </row>
    <row r="49" spans="1:10" s="172" customFormat="1" ht="12.75" customHeight="1">
      <c r="A49" s="239">
        <v>921</v>
      </c>
      <c r="B49" s="239"/>
      <c r="C49" s="57"/>
      <c r="D49" s="111" t="s">
        <v>53</v>
      </c>
      <c r="E49" s="225">
        <f>E50</f>
        <v>600</v>
      </c>
      <c r="F49" s="173"/>
      <c r="G49" s="67"/>
      <c r="I49" s="67"/>
      <c r="J49" s="67"/>
    </row>
    <row r="50" spans="1:6" ht="12.75" customHeight="1">
      <c r="A50" s="239"/>
      <c r="B50" s="216">
        <v>92195</v>
      </c>
      <c r="C50" s="68"/>
      <c r="D50" s="48" t="s">
        <v>163</v>
      </c>
      <c r="E50" s="171">
        <f>E51</f>
        <v>600</v>
      </c>
      <c r="F50" s="54"/>
    </row>
    <row r="51" spans="1:6" ht="12.75" customHeight="1">
      <c r="A51" s="239"/>
      <c r="B51" s="216"/>
      <c r="C51" s="68" t="s">
        <v>259</v>
      </c>
      <c r="D51" s="69" t="s">
        <v>268</v>
      </c>
      <c r="E51" s="171">
        <v>600</v>
      </c>
      <c r="F51" s="54"/>
    </row>
    <row r="52" spans="1:6" ht="12.75" customHeight="1">
      <c r="A52" s="189">
        <v>926</v>
      </c>
      <c r="B52" s="189"/>
      <c r="C52" s="65"/>
      <c r="D52" s="179" t="s">
        <v>174</v>
      </c>
      <c r="E52" s="224">
        <f>E53</f>
        <v>79966</v>
      </c>
      <c r="F52" s="54"/>
    </row>
    <row r="53" spans="1:6" ht="12.75" customHeight="1">
      <c r="A53" s="239"/>
      <c r="B53" s="216">
        <v>92605</v>
      </c>
      <c r="C53" s="68"/>
      <c r="D53" s="69" t="s">
        <v>175</v>
      </c>
      <c r="E53" s="171">
        <f>E56+E54+E55</f>
        <v>79966</v>
      </c>
      <c r="F53" s="54"/>
    </row>
    <row r="54" spans="1:6" ht="12.75" customHeight="1">
      <c r="A54" s="239"/>
      <c r="B54" s="216"/>
      <c r="C54" s="68" t="s">
        <v>176</v>
      </c>
      <c r="D54" s="55" t="s">
        <v>165</v>
      </c>
      <c r="E54" s="171">
        <v>570</v>
      </c>
      <c r="F54" s="54"/>
    </row>
    <row r="55" spans="1:6" ht="12.75" customHeight="1">
      <c r="A55" s="239"/>
      <c r="B55" s="216"/>
      <c r="C55" s="68" t="s">
        <v>227</v>
      </c>
      <c r="D55" s="48" t="s">
        <v>229</v>
      </c>
      <c r="E55" s="171">
        <v>70055</v>
      </c>
      <c r="F55" s="54"/>
    </row>
    <row r="56" spans="1:6" ht="12.75" customHeight="1">
      <c r="A56" s="240"/>
      <c r="B56" s="220"/>
      <c r="C56" s="71" t="s">
        <v>228</v>
      </c>
      <c r="D56" s="84" t="s">
        <v>229</v>
      </c>
      <c r="E56" s="185">
        <v>9341</v>
      </c>
      <c r="F56" s="54"/>
    </row>
    <row r="57" spans="1:6" ht="12.75" customHeight="1">
      <c r="A57" s="239"/>
      <c r="B57" s="216"/>
      <c r="C57" s="68"/>
      <c r="D57" s="69"/>
      <c r="E57" s="225">
        <f>E52+E39+E34+E31+E20+E17+E11+E49</f>
        <v>852496.61</v>
      </c>
      <c r="F57" s="54"/>
    </row>
    <row r="58" spans="1:10" s="69" customFormat="1" ht="12.75" customHeight="1">
      <c r="A58" s="269" t="s">
        <v>55</v>
      </c>
      <c r="B58" s="269"/>
      <c r="C58" s="269"/>
      <c r="D58" s="269"/>
      <c r="E58" s="269"/>
      <c r="F58" s="53"/>
      <c r="G58" s="49"/>
      <c r="I58" s="49"/>
      <c r="J58" s="49"/>
    </row>
    <row r="59" spans="1:10" s="69" customFormat="1" ht="12.75" customHeight="1">
      <c r="A59" s="53" t="s">
        <v>3</v>
      </c>
      <c r="B59" s="53" t="s">
        <v>15</v>
      </c>
      <c r="C59" s="68" t="s">
        <v>1</v>
      </c>
      <c r="D59" s="130" t="s">
        <v>4</v>
      </c>
      <c r="E59" s="52" t="s">
        <v>5</v>
      </c>
      <c r="F59" s="53"/>
      <c r="G59" s="49"/>
      <c r="I59" s="49"/>
      <c r="J59" s="49"/>
    </row>
    <row r="60" spans="1:10" s="69" customFormat="1" ht="12.75" customHeight="1">
      <c r="A60" s="65" t="s">
        <v>256</v>
      </c>
      <c r="B60" s="65"/>
      <c r="C60" s="65"/>
      <c r="D60" s="81" t="s">
        <v>269</v>
      </c>
      <c r="E60" s="66">
        <f>E61</f>
        <v>10600</v>
      </c>
      <c r="F60" s="53"/>
      <c r="G60" s="49"/>
      <c r="I60" s="49"/>
      <c r="J60" s="49"/>
    </row>
    <row r="61" spans="1:10" s="69" customFormat="1" ht="12.75" customHeight="1">
      <c r="A61" s="68"/>
      <c r="B61" s="68" t="s">
        <v>257</v>
      </c>
      <c r="C61" s="68"/>
      <c r="D61" s="55" t="s">
        <v>270</v>
      </c>
      <c r="E61" s="49">
        <f>E62+E63</f>
        <v>10600</v>
      </c>
      <c r="F61" s="53"/>
      <c r="G61" s="49"/>
      <c r="I61" s="49"/>
      <c r="J61" s="49"/>
    </row>
    <row r="62" spans="1:10" s="69" customFormat="1" ht="12.75" customHeight="1">
      <c r="A62" s="68"/>
      <c r="B62" s="68"/>
      <c r="C62" s="60" t="s">
        <v>158</v>
      </c>
      <c r="D62" s="48" t="s">
        <v>167</v>
      </c>
      <c r="E62" s="49">
        <v>10000</v>
      </c>
      <c r="F62" s="53"/>
      <c r="G62" s="49"/>
      <c r="I62" s="49"/>
      <c r="J62" s="49"/>
    </row>
    <row r="63" spans="1:10" s="69" customFormat="1" ht="12.75" customHeight="1">
      <c r="A63" s="71"/>
      <c r="B63" s="71"/>
      <c r="C63" s="94" t="s">
        <v>154</v>
      </c>
      <c r="D63" s="84" t="s">
        <v>238</v>
      </c>
      <c r="E63" s="73">
        <v>600</v>
      </c>
      <c r="F63" s="53"/>
      <c r="G63" s="49"/>
      <c r="I63" s="49"/>
      <c r="J63" s="49"/>
    </row>
    <row r="64" spans="1:10" s="127" customFormat="1" ht="12.75" customHeight="1">
      <c r="A64" s="64">
        <v>756</v>
      </c>
      <c r="B64" s="221"/>
      <c r="C64" s="204"/>
      <c r="D64" s="81" t="s">
        <v>184</v>
      </c>
      <c r="E64" s="66">
        <f>E65</f>
        <v>156000</v>
      </c>
      <c r="F64" s="56"/>
      <c r="G64" s="86"/>
      <c r="I64" s="86"/>
      <c r="J64" s="86"/>
    </row>
    <row r="65" spans="1:10" s="69" customFormat="1" ht="12.75" customHeight="1">
      <c r="A65" s="53"/>
      <c r="B65" s="76">
        <v>75615</v>
      </c>
      <c r="C65" s="77"/>
      <c r="D65" s="48" t="s">
        <v>252</v>
      </c>
      <c r="E65" s="49">
        <f>E66+E67+E68</f>
        <v>156000</v>
      </c>
      <c r="F65" s="53"/>
      <c r="G65" s="49"/>
      <c r="I65" s="49"/>
      <c r="J65" s="49"/>
    </row>
    <row r="66" spans="1:10" s="69" customFormat="1" ht="12.75" customHeight="1">
      <c r="A66" s="53"/>
      <c r="B66" s="76"/>
      <c r="C66" s="77" t="s">
        <v>186</v>
      </c>
      <c r="D66" s="48" t="s">
        <v>187</v>
      </c>
      <c r="E66" s="49">
        <v>150000</v>
      </c>
      <c r="F66" s="53"/>
      <c r="G66" s="49"/>
      <c r="I66" s="49"/>
      <c r="J66" s="49"/>
    </row>
    <row r="67" spans="1:10" s="69" customFormat="1" ht="12.75" customHeight="1">
      <c r="A67" s="53"/>
      <c r="B67" s="76"/>
      <c r="C67" s="77" t="s">
        <v>222</v>
      </c>
      <c r="D67" s="48" t="s">
        <v>226</v>
      </c>
      <c r="E67" s="49">
        <v>3000</v>
      </c>
      <c r="F67" s="53"/>
      <c r="G67" s="49"/>
      <c r="I67" s="49"/>
      <c r="J67" s="49"/>
    </row>
    <row r="68" spans="1:10" s="69" customFormat="1" ht="12.75" customHeight="1">
      <c r="A68" s="120"/>
      <c r="B68" s="84"/>
      <c r="C68" s="94" t="s">
        <v>223</v>
      </c>
      <c r="D68" s="84" t="s">
        <v>225</v>
      </c>
      <c r="E68" s="73">
        <v>3000</v>
      </c>
      <c r="F68" s="53"/>
      <c r="G68" s="49"/>
      <c r="I68" s="49"/>
      <c r="J68" s="49"/>
    </row>
    <row r="69" spans="1:10" s="127" customFormat="1" ht="12.75" customHeight="1">
      <c r="A69" s="178">
        <v>801</v>
      </c>
      <c r="B69" s="184"/>
      <c r="C69" s="219"/>
      <c r="D69" s="81" t="s">
        <v>9</v>
      </c>
      <c r="E69" s="86">
        <f>E70+E72</f>
        <v>497244.5</v>
      </c>
      <c r="F69" s="56"/>
      <c r="G69" s="86"/>
      <c r="I69" s="86"/>
      <c r="J69" s="86"/>
    </row>
    <row r="70" spans="1:10" s="69" customFormat="1" ht="12.75" customHeight="1">
      <c r="A70" s="106"/>
      <c r="B70" s="48">
        <v>80101</v>
      </c>
      <c r="C70" s="60"/>
      <c r="D70" s="180" t="s">
        <v>21</v>
      </c>
      <c r="E70" s="49">
        <f>E71</f>
        <v>478027</v>
      </c>
      <c r="F70" s="53"/>
      <c r="G70" s="49"/>
      <c r="I70" s="49"/>
      <c r="J70" s="49"/>
    </row>
    <row r="71" spans="1:10" s="69" customFormat="1" ht="12.75" customHeight="1">
      <c r="A71" s="106"/>
      <c r="B71" s="48"/>
      <c r="C71" s="60" t="s">
        <v>258</v>
      </c>
      <c r="D71" s="48" t="s">
        <v>276</v>
      </c>
      <c r="E71" s="49">
        <v>478027</v>
      </c>
      <c r="F71" s="53"/>
      <c r="G71" s="49"/>
      <c r="I71" s="49"/>
      <c r="J71" s="49"/>
    </row>
    <row r="72" spans="1:10" s="69" customFormat="1" ht="12.75" customHeight="1">
      <c r="A72" s="106"/>
      <c r="B72" s="48">
        <v>80195</v>
      </c>
      <c r="C72" s="68"/>
      <c r="D72" s="180" t="s">
        <v>163</v>
      </c>
      <c r="E72" s="49">
        <f>E73+E74</f>
        <v>19217.5</v>
      </c>
      <c r="F72" s="53"/>
      <c r="G72" s="49"/>
      <c r="I72" s="49"/>
      <c r="J72" s="49"/>
    </row>
    <row r="73" spans="1:10" s="69" customFormat="1" ht="12.75" customHeight="1">
      <c r="A73" s="106"/>
      <c r="B73" s="48"/>
      <c r="C73" s="68" t="s">
        <v>227</v>
      </c>
      <c r="D73" s="48" t="s">
        <v>229</v>
      </c>
      <c r="E73" s="49">
        <v>16583.63</v>
      </c>
      <c r="F73" s="53"/>
      <c r="G73" s="49"/>
      <c r="I73" s="49"/>
      <c r="J73" s="49"/>
    </row>
    <row r="74" spans="1:10" s="69" customFormat="1" ht="12.75" customHeight="1">
      <c r="A74" s="106"/>
      <c r="B74" s="48"/>
      <c r="C74" s="68" t="s">
        <v>228</v>
      </c>
      <c r="D74" s="48" t="s">
        <v>229</v>
      </c>
      <c r="E74" s="49">
        <v>2633.87</v>
      </c>
      <c r="F74" s="53"/>
      <c r="G74" s="49"/>
      <c r="I74" s="49"/>
      <c r="J74" s="49"/>
    </row>
    <row r="75" spans="1:10" s="127" customFormat="1" ht="12.75" customHeight="1">
      <c r="A75" s="176">
        <v>853</v>
      </c>
      <c r="B75" s="81"/>
      <c r="C75" s="65"/>
      <c r="D75" s="215" t="s">
        <v>213</v>
      </c>
      <c r="E75" s="66">
        <f>E76</f>
        <v>8840</v>
      </c>
      <c r="F75" s="56"/>
      <c r="G75" s="86"/>
      <c r="I75" s="86"/>
      <c r="J75" s="86"/>
    </row>
    <row r="76" spans="1:10" s="69" customFormat="1" ht="12.75" customHeight="1">
      <c r="A76" s="239"/>
      <c r="B76" s="48">
        <v>85395</v>
      </c>
      <c r="C76" s="68"/>
      <c r="D76" s="55" t="s">
        <v>163</v>
      </c>
      <c r="E76" s="49">
        <f>E77</f>
        <v>8840</v>
      </c>
      <c r="F76" s="53"/>
      <c r="G76" s="49"/>
      <c r="I76" s="49"/>
      <c r="J76" s="49"/>
    </row>
    <row r="77" spans="1:10" s="69" customFormat="1" ht="12.75" customHeight="1">
      <c r="A77" s="240"/>
      <c r="B77" s="84"/>
      <c r="C77" s="71" t="s">
        <v>214</v>
      </c>
      <c r="D77" s="131" t="s">
        <v>215</v>
      </c>
      <c r="E77" s="73">
        <v>8840</v>
      </c>
      <c r="F77" s="53"/>
      <c r="G77" s="49"/>
      <c r="I77" s="49"/>
      <c r="J77" s="49"/>
    </row>
    <row r="78" spans="1:10" s="127" customFormat="1" ht="12.75" customHeight="1">
      <c r="A78" s="56"/>
      <c r="B78" s="174"/>
      <c r="C78" s="175"/>
      <c r="D78" s="184"/>
      <c r="E78" s="86">
        <f>E60+E64+E69+E75</f>
        <v>672684.5</v>
      </c>
      <c r="F78" s="218">
        <f>E57-E78-E107+E134</f>
        <v>0</v>
      </c>
      <c r="G78" s="86"/>
      <c r="I78" s="86"/>
      <c r="J78" s="86"/>
    </row>
    <row r="79" spans="1:10" s="69" customFormat="1" ht="12.75" customHeight="1">
      <c r="A79" s="269" t="s">
        <v>8</v>
      </c>
      <c r="B79" s="269"/>
      <c r="C79" s="269"/>
      <c r="D79" s="269"/>
      <c r="E79" s="269"/>
      <c r="F79" s="53"/>
      <c r="G79" s="49"/>
      <c r="I79" s="49"/>
      <c r="J79" s="49"/>
    </row>
    <row r="80" spans="1:10" s="69" customFormat="1" ht="12.75" customHeight="1">
      <c r="A80" s="53" t="s">
        <v>3</v>
      </c>
      <c r="B80" s="53" t="s">
        <v>15</v>
      </c>
      <c r="C80" s="68" t="s">
        <v>1</v>
      </c>
      <c r="D80" s="130" t="s">
        <v>4</v>
      </c>
      <c r="E80" s="52" t="s">
        <v>5</v>
      </c>
      <c r="F80" s="53"/>
      <c r="G80" s="49"/>
      <c r="I80" s="49"/>
      <c r="J80" s="49"/>
    </row>
    <row r="81" spans="1:10" s="69" customFormat="1" ht="12.75" customHeight="1">
      <c r="A81" s="65" t="s">
        <v>256</v>
      </c>
      <c r="B81" s="65"/>
      <c r="C81" s="65"/>
      <c r="D81" s="81" t="s">
        <v>269</v>
      </c>
      <c r="E81" s="66">
        <f>E82</f>
        <v>3000</v>
      </c>
      <c r="F81" s="53"/>
      <c r="G81" s="49"/>
      <c r="I81" s="49"/>
      <c r="J81" s="49"/>
    </row>
    <row r="82" spans="1:10" s="69" customFormat="1" ht="12.75" customHeight="1">
      <c r="A82" s="68"/>
      <c r="B82" s="68" t="s">
        <v>257</v>
      </c>
      <c r="C82" s="68"/>
      <c r="D82" s="55" t="s">
        <v>270</v>
      </c>
      <c r="E82" s="49">
        <f>E83</f>
        <v>3000</v>
      </c>
      <c r="F82" s="53"/>
      <c r="G82" s="49"/>
      <c r="I82" s="49"/>
      <c r="J82" s="49"/>
    </row>
    <row r="83" spans="1:10" s="69" customFormat="1" ht="12.75" customHeight="1">
      <c r="A83" s="70"/>
      <c r="B83" s="70"/>
      <c r="C83" s="71" t="s">
        <v>23</v>
      </c>
      <c r="D83" s="92" t="s">
        <v>24</v>
      </c>
      <c r="E83" s="73">
        <v>3000</v>
      </c>
      <c r="F83" s="53"/>
      <c r="G83" s="49"/>
      <c r="I83" s="49"/>
      <c r="J83" s="49"/>
    </row>
    <row r="84" spans="1:10" s="69" customFormat="1" ht="12.75" customHeight="1">
      <c r="A84" s="64">
        <v>700</v>
      </c>
      <c r="B84" s="64"/>
      <c r="C84" s="65"/>
      <c r="D84" s="74" t="s">
        <v>151</v>
      </c>
      <c r="E84" s="66">
        <f>E85</f>
        <v>256200</v>
      </c>
      <c r="F84" s="53"/>
      <c r="G84" s="49"/>
      <c r="I84" s="49"/>
      <c r="J84" s="49"/>
    </row>
    <row r="85" spans="1:10" s="69" customFormat="1" ht="12.75" customHeight="1">
      <c r="A85" s="53"/>
      <c r="B85" s="76">
        <v>70005</v>
      </c>
      <c r="C85" s="77"/>
      <c r="D85" s="48" t="s">
        <v>152</v>
      </c>
      <c r="E85" s="49">
        <f>E86</f>
        <v>256200</v>
      </c>
      <c r="F85" s="53"/>
      <c r="G85" s="49"/>
      <c r="I85" s="49"/>
      <c r="J85" s="49"/>
    </row>
    <row r="86" spans="1:10" s="69" customFormat="1" ht="12.75" customHeight="1">
      <c r="A86" s="53"/>
      <c r="B86" s="76"/>
      <c r="C86" s="68" t="s">
        <v>232</v>
      </c>
      <c r="D86" s="55" t="s">
        <v>51</v>
      </c>
      <c r="E86" s="49">
        <f>E87</f>
        <v>256200</v>
      </c>
      <c r="F86" s="53"/>
      <c r="G86" s="49"/>
      <c r="I86" s="49"/>
      <c r="J86" s="49"/>
    </row>
    <row r="87" spans="1:10" s="69" customFormat="1" ht="25.5" customHeight="1">
      <c r="A87" s="53"/>
      <c r="B87" s="53"/>
      <c r="C87" s="68"/>
      <c r="D87" s="177" t="s">
        <v>278</v>
      </c>
      <c r="E87" s="49">
        <v>256200</v>
      </c>
      <c r="F87" s="53"/>
      <c r="G87" s="49"/>
      <c r="I87" s="49"/>
      <c r="J87" s="49"/>
    </row>
    <row r="88" spans="1:10" s="69" customFormat="1" ht="12.75" customHeight="1">
      <c r="A88" s="176">
        <v>801</v>
      </c>
      <c r="B88" s="81"/>
      <c r="C88" s="82"/>
      <c r="D88" s="81" t="s">
        <v>9</v>
      </c>
      <c r="E88" s="66">
        <f>E89+E92</f>
        <v>95079</v>
      </c>
      <c r="F88" s="53"/>
      <c r="G88" s="49"/>
      <c r="I88" s="49"/>
      <c r="J88" s="49"/>
    </row>
    <row r="89" spans="1:10" s="69" customFormat="1" ht="12.75" customHeight="1">
      <c r="A89" s="106"/>
      <c r="B89" s="48">
        <v>80101</v>
      </c>
      <c r="C89" s="60"/>
      <c r="D89" s="180" t="s">
        <v>21</v>
      </c>
      <c r="E89" s="49">
        <f>E91+E90</f>
        <v>45079</v>
      </c>
      <c r="F89" s="53"/>
      <c r="G89" s="49"/>
      <c r="I89" s="49"/>
      <c r="J89" s="49"/>
    </row>
    <row r="90" spans="1:10" s="69" customFormat="1" ht="12.75" customHeight="1">
      <c r="A90" s="106"/>
      <c r="B90" s="48"/>
      <c r="C90" s="60" t="s">
        <v>135</v>
      </c>
      <c r="D90" s="48" t="s">
        <v>41</v>
      </c>
      <c r="E90" s="49">
        <f>E33</f>
        <v>27079</v>
      </c>
      <c r="F90" s="53"/>
      <c r="G90" s="49"/>
      <c r="I90" s="49"/>
      <c r="J90" s="49"/>
    </row>
    <row r="91" spans="1:10" s="69" customFormat="1" ht="12.75" customHeight="1">
      <c r="A91" s="106"/>
      <c r="B91" s="48"/>
      <c r="C91" s="60" t="s">
        <v>142</v>
      </c>
      <c r="D91" s="48" t="s">
        <v>143</v>
      </c>
      <c r="E91" s="49">
        <f>E36</f>
        <v>18000</v>
      </c>
      <c r="F91" s="53"/>
      <c r="G91" s="49"/>
      <c r="I91" s="49"/>
      <c r="J91" s="49"/>
    </row>
    <row r="92" spans="1:10" s="69" customFormat="1" ht="12.75" customHeight="1">
      <c r="A92" s="106"/>
      <c r="B92" s="48">
        <v>80195</v>
      </c>
      <c r="C92" s="60"/>
      <c r="D92" s="48" t="s">
        <v>163</v>
      </c>
      <c r="E92" s="49">
        <f>E93+E94</f>
        <v>50000</v>
      </c>
      <c r="F92" s="53"/>
      <c r="G92" s="49"/>
      <c r="I92" s="49"/>
      <c r="J92" s="49"/>
    </row>
    <row r="93" spans="1:10" s="69" customFormat="1" ht="12.75" customHeight="1">
      <c r="A93" s="106"/>
      <c r="B93" s="48"/>
      <c r="C93" s="60" t="s">
        <v>142</v>
      </c>
      <c r="D93" s="48" t="s">
        <v>143</v>
      </c>
      <c r="E93" s="49">
        <v>20000</v>
      </c>
      <c r="F93" s="53"/>
      <c r="G93" s="49"/>
      <c r="I93" s="49"/>
      <c r="J93" s="49"/>
    </row>
    <row r="94" spans="1:10" s="69" customFormat="1" ht="12.75" customHeight="1">
      <c r="A94" s="70"/>
      <c r="B94" s="70"/>
      <c r="C94" s="71" t="s">
        <v>232</v>
      </c>
      <c r="D94" s="92" t="s">
        <v>51</v>
      </c>
      <c r="E94" s="73">
        <v>30000</v>
      </c>
      <c r="F94" s="53"/>
      <c r="G94" s="49"/>
      <c r="I94" s="49"/>
      <c r="J94" s="49"/>
    </row>
    <row r="95" spans="1:10" s="69" customFormat="1" ht="12.75" customHeight="1">
      <c r="A95" s="64">
        <v>851</v>
      </c>
      <c r="B95" s="176"/>
      <c r="C95" s="82"/>
      <c r="D95" s="81" t="s">
        <v>201</v>
      </c>
      <c r="E95" s="66">
        <f>E96</f>
        <v>11200</v>
      </c>
      <c r="F95" s="53"/>
      <c r="G95" s="49"/>
      <c r="I95" s="49"/>
      <c r="J95" s="49"/>
    </row>
    <row r="96" spans="1:10" s="69" customFormat="1" ht="12.75" customHeight="1">
      <c r="A96" s="53"/>
      <c r="B96" s="106">
        <v>85154</v>
      </c>
      <c r="C96" s="60"/>
      <c r="D96" s="48" t="s">
        <v>243</v>
      </c>
      <c r="E96" s="49">
        <f>E97</f>
        <v>11200</v>
      </c>
      <c r="F96" s="53"/>
      <c r="G96" s="49"/>
      <c r="I96" s="49"/>
      <c r="J96" s="49"/>
    </row>
    <row r="97" spans="1:10" s="69" customFormat="1" ht="12.75" customHeight="1">
      <c r="A97" s="70"/>
      <c r="B97" s="120"/>
      <c r="C97" s="94" t="s">
        <v>142</v>
      </c>
      <c r="D97" s="84" t="s">
        <v>143</v>
      </c>
      <c r="E97" s="73">
        <f>E28</f>
        <v>11200</v>
      </c>
      <c r="F97" s="53"/>
      <c r="G97" s="49"/>
      <c r="I97" s="49"/>
      <c r="J97" s="49"/>
    </row>
    <row r="98" spans="1:10" s="69" customFormat="1" ht="12.75" customHeight="1">
      <c r="A98" s="189">
        <v>852</v>
      </c>
      <c r="B98" s="189"/>
      <c r="C98" s="190"/>
      <c r="D98" s="81" t="s">
        <v>144</v>
      </c>
      <c r="E98" s="224">
        <f>E102+E99</f>
        <v>6050.61</v>
      </c>
      <c r="F98" s="53"/>
      <c r="G98" s="49"/>
      <c r="I98" s="49"/>
      <c r="J98" s="49"/>
    </row>
    <row r="99" spans="1:10" s="69" customFormat="1" ht="12.75" customHeight="1">
      <c r="A99" s="216"/>
      <c r="B99" s="216">
        <v>85203</v>
      </c>
      <c r="C99" s="217"/>
      <c r="D99" s="55" t="s">
        <v>159</v>
      </c>
      <c r="E99" s="171">
        <f>E100+E101</f>
        <v>5283</v>
      </c>
      <c r="F99" s="53"/>
      <c r="G99" s="49"/>
      <c r="I99" s="49"/>
      <c r="J99" s="49"/>
    </row>
    <row r="100" spans="1:10" s="69" customFormat="1" ht="12.75" customHeight="1">
      <c r="A100" s="216"/>
      <c r="B100" s="216"/>
      <c r="C100" s="217" t="s">
        <v>135</v>
      </c>
      <c r="D100" s="48" t="s">
        <v>41</v>
      </c>
      <c r="E100" s="171">
        <v>1441</v>
      </c>
      <c r="F100" s="53"/>
      <c r="G100" s="49"/>
      <c r="I100" s="49"/>
      <c r="J100" s="49"/>
    </row>
    <row r="101" spans="1:10" s="69" customFormat="1" ht="12.75" customHeight="1">
      <c r="A101" s="216"/>
      <c r="B101" s="216"/>
      <c r="C101" s="217" t="s">
        <v>142</v>
      </c>
      <c r="D101" s="48" t="s">
        <v>143</v>
      </c>
      <c r="E101" s="171">
        <v>3842</v>
      </c>
      <c r="F101" s="53"/>
      <c r="G101" s="49"/>
      <c r="I101" s="49"/>
      <c r="J101" s="49"/>
    </row>
    <row r="102" spans="1:10" s="69" customFormat="1" ht="12.75" customHeight="1">
      <c r="A102" s="239"/>
      <c r="B102" s="53">
        <v>85212</v>
      </c>
      <c r="C102" s="68"/>
      <c r="D102" s="48" t="s">
        <v>155</v>
      </c>
      <c r="E102" s="171">
        <f>E103</f>
        <v>767.61</v>
      </c>
      <c r="F102" s="53"/>
      <c r="G102" s="49"/>
      <c r="I102" s="49"/>
      <c r="J102" s="49"/>
    </row>
    <row r="103" spans="1:10" s="69" customFormat="1" ht="12.75" customHeight="1">
      <c r="A103" s="70"/>
      <c r="B103" s="70"/>
      <c r="C103" s="94" t="s">
        <v>147</v>
      </c>
      <c r="D103" s="72" t="s">
        <v>148</v>
      </c>
      <c r="E103" s="73">
        <f>E43</f>
        <v>767.61</v>
      </c>
      <c r="F103" s="53"/>
      <c r="G103" s="49"/>
      <c r="I103" s="49"/>
      <c r="J103" s="49"/>
    </row>
    <row r="104" spans="1:10" s="69" customFormat="1" ht="12.75" customHeight="1">
      <c r="A104" s="189">
        <v>921</v>
      </c>
      <c r="B104" s="189"/>
      <c r="C104" s="65"/>
      <c r="D104" s="111" t="s">
        <v>53</v>
      </c>
      <c r="E104" s="224">
        <f>E105</f>
        <v>2600</v>
      </c>
      <c r="F104" s="53"/>
      <c r="G104" s="49"/>
      <c r="I104" s="49"/>
      <c r="J104" s="49"/>
    </row>
    <row r="105" spans="1:10" s="69" customFormat="1" ht="12.75" customHeight="1">
      <c r="A105" s="216"/>
      <c r="B105" s="216">
        <v>92116</v>
      </c>
      <c r="C105" s="68"/>
      <c r="D105" s="55" t="s">
        <v>283</v>
      </c>
      <c r="E105" s="171">
        <f>E106</f>
        <v>2600</v>
      </c>
      <c r="F105" s="53"/>
      <c r="G105" s="49"/>
      <c r="I105" s="49"/>
      <c r="J105" s="49"/>
    </row>
    <row r="106" spans="1:10" s="69" customFormat="1" ht="12.75" customHeight="1">
      <c r="A106" s="220"/>
      <c r="B106" s="220"/>
      <c r="C106" s="120">
        <v>2480</v>
      </c>
      <c r="D106" s="84" t="s">
        <v>64</v>
      </c>
      <c r="E106" s="185">
        <v>2600</v>
      </c>
      <c r="F106" s="53"/>
      <c r="G106" s="49"/>
      <c r="I106" s="49"/>
      <c r="J106" s="49"/>
    </row>
    <row r="107" spans="1:10" s="69" customFormat="1" ht="12.75" customHeight="1">
      <c r="A107" s="53"/>
      <c r="B107" s="184"/>
      <c r="C107" s="60"/>
      <c r="D107" s="48"/>
      <c r="E107" s="86">
        <f>E88+E95+E98+E81+E84+E104</f>
        <v>374129.61</v>
      </c>
      <c r="F107" s="53"/>
      <c r="G107" s="49"/>
      <c r="I107" s="49"/>
      <c r="J107" s="49"/>
    </row>
    <row r="108" spans="1:10" s="69" customFormat="1" ht="12.75" customHeight="1">
      <c r="A108" s="269" t="s">
        <v>78</v>
      </c>
      <c r="B108" s="269"/>
      <c r="C108" s="269"/>
      <c r="D108" s="269"/>
      <c r="E108" s="269"/>
      <c r="F108" s="53"/>
      <c r="G108" s="49"/>
      <c r="I108" s="49"/>
      <c r="J108" s="49"/>
    </row>
    <row r="109" spans="1:10" s="69" customFormat="1" ht="12.75" customHeight="1">
      <c r="A109" s="53" t="s">
        <v>3</v>
      </c>
      <c r="B109" s="53" t="s">
        <v>15</v>
      </c>
      <c r="C109" s="68" t="s">
        <v>1</v>
      </c>
      <c r="D109" s="130" t="s">
        <v>4</v>
      </c>
      <c r="E109" s="52" t="s">
        <v>5</v>
      </c>
      <c r="F109" s="53"/>
      <c r="G109" s="49"/>
      <c r="I109" s="49"/>
      <c r="J109" s="49"/>
    </row>
    <row r="110" spans="1:10" s="127" customFormat="1" ht="12.75" customHeight="1">
      <c r="A110" s="64">
        <v>500</v>
      </c>
      <c r="B110" s="64"/>
      <c r="C110" s="65"/>
      <c r="D110" s="111" t="s">
        <v>266</v>
      </c>
      <c r="E110" s="66">
        <f>E111</f>
        <v>15000</v>
      </c>
      <c r="F110" s="56"/>
      <c r="G110" s="86"/>
      <c r="I110" s="86"/>
      <c r="J110" s="86"/>
    </row>
    <row r="111" spans="1:10" s="69" customFormat="1" ht="12.75" customHeight="1">
      <c r="A111" s="53"/>
      <c r="B111" s="53">
        <v>50095</v>
      </c>
      <c r="C111" s="68"/>
      <c r="D111" s="48" t="s">
        <v>163</v>
      </c>
      <c r="E111" s="49">
        <f>E112+E113</f>
        <v>15000</v>
      </c>
      <c r="F111" s="53"/>
      <c r="G111" s="49"/>
      <c r="I111" s="49"/>
      <c r="J111" s="49"/>
    </row>
    <row r="112" spans="1:10" s="69" customFormat="1" ht="12.75" customHeight="1">
      <c r="A112" s="53"/>
      <c r="B112" s="53"/>
      <c r="C112" s="68" t="s">
        <v>230</v>
      </c>
      <c r="D112" s="55" t="s">
        <v>267</v>
      </c>
      <c r="E112" s="49">
        <v>1500</v>
      </c>
      <c r="F112" s="53"/>
      <c r="G112" s="49"/>
      <c r="I112" s="49"/>
      <c r="J112" s="49"/>
    </row>
    <row r="113" spans="1:10" s="69" customFormat="1" ht="12.75" customHeight="1">
      <c r="A113" s="70"/>
      <c r="B113" s="70"/>
      <c r="C113" s="71" t="s">
        <v>23</v>
      </c>
      <c r="D113" s="92" t="s">
        <v>24</v>
      </c>
      <c r="E113" s="73">
        <v>13500</v>
      </c>
      <c r="F113" s="53"/>
      <c r="G113" s="49"/>
      <c r="I113" s="49"/>
      <c r="J113" s="49"/>
    </row>
    <row r="114" spans="1:10" s="69" customFormat="1" ht="12.75" customHeight="1">
      <c r="A114" s="64">
        <v>630</v>
      </c>
      <c r="B114" s="64"/>
      <c r="C114" s="65"/>
      <c r="D114" s="81" t="s">
        <v>168</v>
      </c>
      <c r="E114" s="66">
        <f>E115</f>
        <v>42500</v>
      </c>
      <c r="F114" s="53"/>
      <c r="G114" s="49"/>
      <c r="I114" s="49"/>
      <c r="J114" s="49"/>
    </row>
    <row r="115" spans="1:10" s="69" customFormat="1" ht="12.75" customHeight="1">
      <c r="A115" s="53"/>
      <c r="B115" s="76">
        <v>63001</v>
      </c>
      <c r="C115" s="77"/>
      <c r="D115" s="48" t="s">
        <v>169</v>
      </c>
      <c r="E115" s="49">
        <f>E116</f>
        <v>42500</v>
      </c>
      <c r="F115" s="53"/>
      <c r="G115" s="49"/>
      <c r="I115" s="49"/>
      <c r="J115" s="49"/>
    </row>
    <row r="116" spans="1:10" s="69" customFormat="1" ht="12.75" customHeight="1">
      <c r="A116" s="70"/>
      <c r="B116" s="78"/>
      <c r="C116" s="79" t="s">
        <v>142</v>
      </c>
      <c r="D116" s="72" t="s">
        <v>143</v>
      </c>
      <c r="E116" s="73">
        <f>50000-7500</f>
        <v>42500</v>
      </c>
      <c r="F116" s="53"/>
      <c r="G116" s="49"/>
      <c r="I116" s="49"/>
      <c r="J116" s="49"/>
    </row>
    <row r="117" spans="1:10" s="127" customFormat="1" ht="12.75" customHeight="1">
      <c r="A117" s="64">
        <v>710</v>
      </c>
      <c r="B117" s="64"/>
      <c r="C117" s="65"/>
      <c r="D117" s="81" t="s">
        <v>56</v>
      </c>
      <c r="E117" s="66">
        <f>E118</f>
        <v>50000</v>
      </c>
      <c r="F117" s="56"/>
      <c r="G117" s="86"/>
      <c r="I117" s="86"/>
      <c r="J117" s="86"/>
    </row>
    <row r="118" spans="1:10" s="69" customFormat="1" ht="12.75" customHeight="1">
      <c r="A118" s="53"/>
      <c r="B118" s="76">
        <v>71004</v>
      </c>
      <c r="C118" s="77"/>
      <c r="D118" s="48" t="s">
        <v>83</v>
      </c>
      <c r="E118" s="49">
        <f>E119</f>
        <v>50000</v>
      </c>
      <c r="F118" s="53"/>
      <c r="G118" s="49"/>
      <c r="I118" s="49"/>
      <c r="J118" s="49"/>
    </row>
    <row r="119" spans="1:10" s="69" customFormat="1" ht="12.75" customHeight="1">
      <c r="A119" s="70"/>
      <c r="B119" s="78"/>
      <c r="C119" s="79" t="s">
        <v>23</v>
      </c>
      <c r="D119" s="72" t="s">
        <v>24</v>
      </c>
      <c r="E119" s="73">
        <v>50000</v>
      </c>
      <c r="F119" s="53"/>
      <c r="G119" s="49"/>
      <c r="I119" s="49"/>
      <c r="J119" s="49"/>
    </row>
    <row r="120" spans="1:10" s="69" customFormat="1" ht="12.75" customHeight="1">
      <c r="A120" s="64">
        <v>757</v>
      </c>
      <c r="B120" s="188"/>
      <c r="C120" s="170"/>
      <c r="D120" s="111" t="s">
        <v>179</v>
      </c>
      <c r="E120" s="66">
        <f>E121</f>
        <v>17600</v>
      </c>
      <c r="F120" s="53"/>
      <c r="G120" s="49"/>
      <c r="I120" s="49"/>
      <c r="J120" s="49"/>
    </row>
    <row r="121" spans="1:10" s="69" customFormat="1" ht="12.75" customHeight="1">
      <c r="A121" s="53"/>
      <c r="B121" s="97">
        <v>75702</v>
      </c>
      <c r="C121" s="53"/>
      <c r="D121" s="55" t="s">
        <v>180</v>
      </c>
      <c r="E121" s="49">
        <f>E122</f>
        <v>17600</v>
      </c>
      <c r="F121" s="53"/>
      <c r="G121" s="49"/>
      <c r="I121" s="49"/>
      <c r="J121" s="49"/>
    </row>
    <row r="122" spans="1:10" s="69" customFormat="1" ht="12.75" customHeight="1">
      <c r="A122" s="70"/>
      <c r="B122" s="109"/>
      <c r="C122" s="70">
        <v>8070</v>
      </c>
      <c r="D122" s="92" t="s">
        <v>181</v>
      </c>
      <c r="E122" s="73">
        <f>15000+2600</f>
        <v>17600</v>
      </c>
      <c r="F122" s="53"/>
      <c r="G122" s="49"/>
      <c r="I122" s="49"/>
      <c r="J122" s="49"/>
    </row>
    <row r="123" spans="1:10" s="69" customFormat="1" ht="12.75" customHeight="1">
      <c r="A123" s="176">
        <v>801</v>
      </c>
      <c r="B123" s="81"/>
      <c r="C123" s="82"/>
      <c r="D123" s="81" t="s">
        <v>9</v>
      </c>
      <c r="E123" s="66">
        <f>E124</f>
        <v>19217.5</v>
      </c>
      <c r="F123" s="53"/>
      <c r="G123" s="49"/>
      <c r="I123" s="49"/>
      <c r="J123" s="49"/>
    </row>
    <row r="124" spans="1:10" s="69" customFormat="1" ht="12.75" customHeight="1">
      <c r="A124" s="178"/>
      <c r="B124" s="48">
        <v>80195</v>
      </c>
      <c r="C124" s="68"/>
      <c r="D124" s="180" t="s">
        <v>163</v>
      </c>
      <c r="E124" s="49">
        <f>E125+E126</f>
        <v>19217.5</v>
      </c>
      <c r="F124" s="53"/>
      <c r="G124" s="49"/>
      <c r="I124" s="49"/>
      <c r="J124" s="49"/>
    </row>
    <row r="125" spans="1:10" s="69" customFormat="1" ht="12.75" customHeight="1">
      <c r="A125" s="239"/>
      <c r="B125" s="48"/>
      <c r="C125" s="68" t="s">
        <v>250</v>
      </c>
      <c r="D125" s="48" t="s">
        <v>249</v>
      </c>
      <c r="E125" s="49">
        <f>E73</f>
        <v>16583.63</v>
      </c>
      <c r="F125" s="53"/>
      <c r="G125" s="49"/>
      <c r="I125" s="49"/>
      <c r="J125" s="49"/>
    </row>
    <row r="126" spans="1:10" s="69" customFormat="1" ht="12.75" customHeight="1">
      <c r="A126" s="240"/>
      <c r="B126" s="84"/>
      <c r="C126" s="71" t="s">
        <v>251</v>
      </c>
      <c r="D126" s="84" t="s">
        <v>249</v>
      </c>
      <c r="E126" s="73">
        <f>E74</f>
        <v>2633.87</v>
      </c>
      <c r="F126" s="53"/>
      <c r="G126" s="49"/>
      <c r="I126" s="49"/>
      <c r="J126" s="49"/>
    </row>
    <row r="127" spans="1:10" s="127" customFormat="1" ht="12.75" customHeight="1">
      <c r="A127" s="64">
        <v>852</v>
      </c>
      <c r="B127" s="64"/>
      <c r="C127" s="179"/>
      <c r="D127" s="81" t="s">
        <v>144</v>
      </c>
      <c r="E127" s="66">
        <f>E128+E130+E132</f>
        <v>50000</v>
      </c>
      <c r="F127" s="86"/>
      <c r="G127" s="86"/>
      <c r="I127" s="86"/>
      <c r="J127" s="86"/>
    </row>
    <row r="128" spans="2:10" s="69" customFormat="1" ht="12.75" customHeight="1">
      <c r="B128" s="53">
        <v>85214</v>
      </c>
      <c r="D128" s="69" t="s">
        <v>219</v>
      </c>
      <c r="E128" s="49">
        <f>E129</f>
        <v>10000</v>
      </c>
      <c r="F128" s="49"/>
      <c r="G128" s="49"/>
      <c r="I128" s="49"/>
      <c r="J128" s="49"/>
    </row>
    <row r="129" spans="2:10" s="69" customFormat="1" ht="12.75" customHeight="1">
      <c r="B129" s="53"/>
      <c r="C129" s="53">
        <v>3110</v>
      </c>
      <c r="D129" s="55" t="s">
        <v>218</v>
      </c>
      <c r="E129" s="49">
        <v>10000</v>
      </c>
      <c r="F129" s="53"/>
      <c r="G129" s="49"/>
      <c r="I129" s="49"/>
      <c r="J129" s="49"/>
    </row>
    <row r="130" spans="1:10" s="69" customFormat="1" ht="12.75" customHeight="1">
      <c r="A130" s="53"/>
      <c r="B130" s="106">
        <v>85215</v>
      </c>
      <c r="C130" s="53"/>
      <c r="D130" s="55" t="s">
        <v>217</v>
      </c>
      <c r="E130" s="49">
        <f>E131</f>
        <v>30000</v>
      </c>
      <c r="F130" s="53"/>
      <c r="G130" s="49"/>
      <c r="I130" s="49"/>
      <c r="J130" s="49"/>
    </row>
    <row r="131" spans="1:10" s="69" customFormat="1" ht="12.75" customHeight="1">
      <c r="A131" s="53"/>
      <c r="B131" s="178"/>
      <c r="C131" s="53">
        <v>3110</v>
      </c>
      <c r="D131" s="55" t="s">
        <v>218</v>
      </c>
      <c r="E131" s="49">
        <v>30000</v>
      </c>
      <c r="F131" s="53"/>
      <c r="G131" s="49"/>
      <c r="I131" s="49"/>
      <c r="J131" s="49"/>
    </row>
    <row r="132" spans="1:10" s="69" customFormat="1" ht="12.75" customHeight="1">
      <c r="A132" s="53"/>
      <c r="B132" s="106">
        <v>85228</v>
      </c>
      <c r="C132" s="60"/>
      <c r="D132" s="48" t="s">
        <v>248</v>
      </c>
      <c r="E132" s="49">
        <f>E133</f>
        <v>10000</v>
      </c>
      <c r="F132" s="53"/>
      <c r="G132" s="49"/>
      <c r="I132" s="49"/>
      <c r="J132" s="49"/>
    </row>
    <row r="133" spans="1:10" s="69" customFormat="1" ht="12.75" customHeight="1">
      <c r="A133" s="70"/>
      <c r="B133" s="84"/>
      <c r="C133" s="70">
        <v>3110</v>
      </c>
      <c r="D133" s="92" t="s">
        <v>218</v>
      </c>
      <c r="E133" s="73">
        <v>10000</v>
      </c>
      <c r="F133" s="53"/>
      <c r="G133" s="49"/>
      <c r="I133" s="49"/>
      <c r="J133" s="49"/>
    </row>
    <row r="134" spans="1:10" s="69" customFormat="1" ht="12.75" customHeight="1">
      <c r="A134" s="53"/>
      <c r="B134" s="184"/>
      <c r="C134" s="60"/>
      <c r="D134" s="48"/>
      <c r="E134" s="86">
        <f>E110+E117+E120+E127+E114+E123</f>
        <v>194317.5</v>
      </c>
      <c r="F134" s="53"/>
      <c r="G134" s="49"/>
      <c r="I134" s="49"/>
      <c r="J134" s="49"/>
    </row>
    <row r="135" spans="1:10" s="69" customFormat="1" ht="12.75" customHeight="1">
      <c r="A135" s="270" t="s">
        <v>10</v>
      </c>
      <c r="B135" s="270"/>
      <c r="C135" s="270"/>
      <c r="D135" s="270"/>
      <c r="E135" s="270"/>
      <c r="F135" s="270"/>
      <c r="G135" s="49"/>
      <c r="I135" s="49"/>
      <c r="J135" s="49"/>
    </row>
    <row r="136" spans="1:10" s="69" customFormat="1" ht="12.75" customHeight="1">
      <c r="A136" s="274" t="s">
        <v>11</v>
      </c>
      <c r="B136" s="274"/>
      <c r="C136" s="274"/>
      <c r="D136" s="274"/>
      <c r="E136" s="274"/>
      <c r="F136" s="274"/>
      <c r="G136" s="49"/>
      <c r="I136" s="49"/>
      <c r="J136" s="49"/>
    </row>
    <row r="137" spans="1:10" s="69" customFormat="1" ht="12.75" customHeight="1">
      <c r="A137" s="97" t="s">
        <v>3</v>
      </c>
      <c r="B137" s="97" t="s">
        <v>15</v>
      </c>
      <c r="C137" s="53" t="s">
        <v>1</v>
      </c>
      <c r="D137" s="55" t="s">
        <v>4</v>
      </c>
      <c r="E137" s="96" t="s">
        <v>12</v>
      </c>
      <c r="F137" s="98" t="s">
        <v>13</v>
      </c>
      <c r="G137" s="49"/>
      <c r="I137" s="49"/>
      <c r="J137" s="49"/>
    </row>
    <row r="138" spans="1:10" s="69" customFormat="1" ht="12.75" customHeight="1">
      <c r="A138" s="65" t="s">
        <v>202</v>
      </c>
      <c r="B138" s="65"/>
      <c r="C138" s="65"/>
      <c r="D138" s="81" t="s">
        <v>203</v>
      </c>
      <c r="E138" s="66">
        <f>E139</f>
        <v>1500</v>
      </c>
      <c r="F138" s="66"/>
      <c r="G138" s="49"/>
      <c r="I138" s="49"/>
      <c r="J138" s="49"/>
    </row>
    <row r="139" spans="1:10" s="69" customFormat="1" ht="12.75" customHeight="1">
      <c r="A139" s="68"/>
      <c r="B139" s="68" t="s">
        <v>261</v>
      </c>
      <c r="C139" s="68"/>
      <c r="D139" s="55" t="s">
        <v>271</v>
      </c>
      <c r="E139" s="49">
        <f>E140</f>
        <v>1500</v>
      </c>
      <c r="F139" s="49"/>
      <c r="G139" s="49"/>
      <c r="I139" s="49"/>
      <c r="J139" s="49"/>
    </row>
    <row r="140" spans="1:10" s="69" customFormat="1" ht="12.75" customHeight="1">
      <c r="A140" s="71"/>
      <c r="B140" s="243"/>
      <c r="C140" s="94" t="s">
        <v>262</v>
      </c>
      <c r="D140" s="84" t="s">
        <v>277</v>
      </c>
      <c r="E140" s="73">
        <v>1500</v>
      </c>
      <c r="F140" s="70"/>
      <c r="G140" s="49"/>
      <c r="I140" s="49"/>
      <c r="J140" s="49"/>
    </row>
    <row r="141" spans="1:10" s="69" customFormat="1" ht="12.75" customHeight="1">
      <c r="A141" s="64">
        <v>600</v>
      </c>
      <c r="B141" s="64"/>
      <c r="C141" s="65"/>
      <c r="D141" s="81" t="s">
        <v>27</v>
      </c>
      <c r="E141" s="66">
        <f>E142</f>
        <v>12000</v>
      </c>
      <c r="F141" s="170"/>
      <c r="G141" s="49"/>
      <c r="I141" s="49"/>
      <c r="J141" s="49"/>
    </row>
    <row r="142" spans="1:10" s="69" customFormat="1" ht="12.75" customHeight="1">
      <c r="A142" s="53"/>
      <c r="B142" s="53">
        <v>60016</v>
      </c>
      <c r="C142" s="68"/>
      <c r="D142" s="55" t="s">
        <v>28</v>
      </c>
      <c r="E142" s="49">
        <f>E143</f>
        <v>12000</v>
      </c>
      <c r="F142" s="53"/>
      <c r="G142" s="49"/>
      <c r="I142" s="49"/>
      <c r="J142" s="49"/>
    </row>
    <row r="143" spans="1:10" s="69" customFormat="1" ht="12.75" customHeight="1">
      <c r="A143" s="70"/>
      <c r="B143" s="70"/>
      <c r="C143" s="71" t="s">
        <v>189</v>
      </c>
      <c r="D143" s="92" t="s">
        <v>60</v>
      </c>
      <c r="E143" s="73">
        <v>12000</v>
      </c>
      <c r="F143" s="70"/>
      <c r="G143" s="49"/>
      <c r="I143" s="49"/>
      <c r="J143" s="49"/>
    </row>
    <row r="144" spans="1:10" s="69" customFormat="1" ht="12.75" customHeight="1">
      <c r="A144" s="64">
        <v>754</v>
      </c>
      <c r="B144" s="64"/>
      <c r="C144" s="65"/>
      <c r="D144" s="179" t="s">
        <v>231</v>
      </c>
      <c r="E144" s="66">
        <f>E145</f>
        <v>5260</v>
      </c>
      <c r="F144" s="170"/>
      <c r="G144" s="49"/>
      <c r="I144" s="49"/>
      <c r="J144" s="49"/>
    </row>
    <row r="145" spans="1:10" s="69" customFormat="1" ht="12.75" customHeight="1">
      <c r="A145" s="56"/>
      <c r="B145" s="42">
        <v>75411</v>
      </c>
      <c r="C145" s="42"/>
      <c r="D145" s="6" t="s">
        <v>263</v>
      </c>
      <c r="E145" s="244">
        <f>E146</f>
        <v>5260</v>
      </c>
      <c r="F145" s="53"/>
      <c r="G145" s="49"/>
      <c r="I145" s="49"/>
      <c r="J145" s="49"/>
    </row>
    <row r="146" spans="1:10" s="69" customFormat="1" ht="12.75" customHeight="1">
      <c r="A146" s="222"/>
      <c r="B146" s="203"/>
      <c r="C146" s="220">
        <v>2710</v>
      </c>
      <c r="D146" s="84" t="s">
        <v>204</v>
      </c>
      <c r="E146" s="245">
        <v>5260</v>
      </c>
      <c r="F146" s="70"/>
      <c r="G146" s="49"/>
      <c r="I146" s="49"/>
      <c r="J146" s="49"/>
    </row>
    <row r="147" spans="1:10" s="69" customFormat="1" ht="12.75" customHeight="1">
      <c r="A147" s="64">
        <v>801</v>
      </c>
      <c r="B147" s="202"/>
      <c r="C147" s="252"/>
      <c r="D147" s="81" t="s">
        <v>9</v>
      </c>
      <c r="E147" s="122">
        <f>E148+E157+E153</f>
        <v>427865</v>
      </c>
      <c r="F147" s="122">
        <f>F148+F157</f>
        <v>427865</v>
      </c>
      <c r="G147" s="49"/>
      <c r="I147" s="49"/>
      <c r="J147" s="49"/>
    </row>
    <row r="148" spans="1:10" s="69" customFormat="1" ht="12.75" customHeight="1">
      <c r="A148" s="56"/>
      <c r="B148" s="106">
        <v>80101</v>
      </c>
      <c r="C148" s="216"/>
      <c r="D148" s="180" t="s">
        <v>21</v>
      </c>
      <c r="E148" s="123">
        <f>E150+E149+E151</f>
        <v>7000</v>
      </c>
      <c r="F148" s="123">
        <f>F150+F149+F151</f>
        <v>427865</v>
      </c>
      <c r="G148" s="49"/>
      <c r="I148" s="49"/>
      <c r="J148" s="49"/>
    </row>
    <row r="149" spans="1:10" s="69" customFormat="1" ht="12.75" customHeight="1">
      <c r="A149" s="56"/>
      <c r="B149" s="106"/>
      <c r="C149" s="216">
        <v>4010</v>
      </c>
      <c r="D149" s="180" t="s">
        <v>41</v>
      </c>
      <c r="E149" s="123"/>
      <c r="F149" s="123">
        <f>58265+28600</f>
        <v>86865</v>
      </c>
      <c r="G149" s="49"/>
      <c r="I149" s="49"/>
      <c r="J149" s="49"/>
    </row>
    <row r="150" spans="1:10" s="69" customFormat="1" ht="12.75" customHeight="1">
      <c r="A150" s="56"/>
      <c r="B150" s="106"/>
      <c r="C150" s="216">
        <v>4270</v>
      </c>
      <c r="D150" s="48" t="s">
        <v>60</v>
      </c>
      <c r="E150" s="123"/>
      <c r="F150" s="93">
        <v>341000</v>
      </c>
      <c r="G150" s="49"/>
      <c r="I150" s="49"/>
      <c r="J150" s="49"/>
    </row>
    <row r="151" spans="1:10" s="69" customFormat="1" ht="12.75" customHeight="1">
      <c r="A151" s="56"/>
      <c r="B151" s="106"/>
      <c r="C151" s="216">
        <v>6056</v>
      </c>
      <c r="D151" s="48" t="s">
        <v>145</v>
      </c>
      <c r="E151" s="123">
        <f>E152</f>
        <v>7000</v>
      </c>
      <c r="F151" s="93"/>
      <c r="G151" s="49"/>
      <c r="I151" s="49"/>
      <c r="J151" s="49"/>
    </row>
    <row r="152" spans="1:10" s="69" customFormat="1" ht="25.5" customHeight="1">
      <c r="A152" s="56"/>
      <c r="B152" s="106"/>
      <c r="C152" s="216"/>
      <c r="D152" s="48" t="s">
        <v>177</v>
      </c>
      <c r="E152" s="123">
        <v>7000</v>
      </c>
      <c r="F152" s="93"/>
      <c r="G152" s="49"/>
      <c r="I152" s="49"/>
      <c r="J152" s="49"/>
    </row>
    <row r="153" spans="1:10" s="69" customFormat="1" ht="12.75" customHeight="1">
      <c r="A153" s="56"/>
      <c r="B153" s="48">
        <v>80104</v>
      </c>
      <c r="C153" s="60"/>
      <c r="D153" s="62" t="s">
        <v>178</v>
      </c>
      <c r="E153" s="123">
        <f>E155+E154</f>
        <v>95600</v>
      </c>
      <c r="F153" s="93"/>
      <c r="G153" s="49"/>
      <c r="I153" s="49"/>
      <c r="J153" s="49"/>
    </row>
    <row r="154" spans="1:10" s="69" customFormat="1" ht="12.75" customHeight="1">
      <c r="A154" s="56"/>
      <c r="B154" s="48"/>
      <c r="C154" s="60" t="s">
        <v>291</v>
      </c>
      <c r="D154" s="62" t="s">
        <v>292</v>
      </c>
      <c r="E154" s="123">
        <v>28600</v>
      </c>
      <c r="F154" s="93"/>
      <c r="G154" s="49"/>
      <c r="I154" s="49"/>
      <c r="J154" s="49"/>
    </row>
    <row r="155" spans="1:10" s="69" customFormat="1" ht="12.75" customHeight="1">
      <c r="A155" s="56"/>
      <c r="B155" s="48"/>
      <c r="C155" s="60" t="s">
        <v>26</v>
      </c>
      <c r="D155" s="48" t="s">
        <v>145</v>
      </c>
      <c r="E155" s="123">
        <f>E156</f>
        <v>67000</v>
      </c>
      <c r="F155" s="93"/>
      <c r="G155" s="49"/>
      <c r="I155" s="49"/>
      <c r="J155" s="49"/>
    </row>
    <row r="156" spans="1:10" s="69" customFormat="1" ht="37.5" customHeight="1">
      <c r="A156" s="56"/>
      <c r="B156" s="48"/>
      <c r="C156" s="68"/>
      <c r="D156" s="267" t="s">
        <v>242</v>
      </c>
      <c r="E156" s="171">
        <v>67000</v>
      </c>
      <c r="F156" s="93"/>
      <c r="G156" s="49"/>
      <c r="I156" s="49"/>
      <c r="J156" s="49"/>
    </row>
    <row r="157" spans="1:10" s="69" customFormat="1" ht="12.75" customHeight="1">
      <c r="A157" s="56"/>
      <c r="B157" s="106">
        <v>80195</v>
      </c>
      <c r="C157" s="216"/>
      <c r="D157" s="48" t="s">
        <v>163</v>
      </c>
      <c r="E157" s="123">
        <f>SUM(E158:E163)</f>
        <v>325265</v>
      </c>
      <c r="F157" s="123">
        <f>SUM(F158:F163)</f>
        <v>0</v>
      </c>
      <c r="G157" s="49"/>
      <c r="I157" s="49"/>
      <c r="J157" s="49"/>
    </row>
    <row r="158" spans="1:10" s="69" customFormat="1" ht="12.75" customHeight="1">
      <c r="A158" s="56"/>
      <c r="B158" s="106"/>
      <c r="C158" s="216">
        <v>4010</v>
      </c>
      <c r="D158" s="48" t="s">
        <v>41</v>
      </c>
      <c r="E158" s="123">
        <v>4950</v>
      </c>
      <c r="F158" s="93"/>
      <c r="G158" s="49"/>
      <c r="I158" s="49"/>
      <c r="J158" s="49"/>
    </row>
    <row r="159" spans="1:10" s="69" customFormat="1" ht="12.75" customHeight="1">
      <c r="A159" s="56"/>
      <c r="B159" s="106"/>
      <c r="C159" s="216">
        <v>4110</v>
      </c>
      <c r="D159" s="48" t="s">
        <v>149</v>
      </c>
      <c r="E159" s="123">
        <v>1830</v>
      </c>
      <c r="F159" s="93"/>
      <c r="G159" s="49"/>
      <c r="I159" s="49"/>
      <c r="J159" s="49"/>
    </row>
    <row r="160" spans="1:10" s="69" customFormat="1" ht="12.75" customHeight="1">
      <c r="A160" s="56"/>
      <c r="B160" s="106"/>
      <c r="C160" s="216">
        <v>4120</v>
      </c>
      <c r="D160" s="48" t="s">
        <v>183</v>
      </c>
      <c r="E160" s="123">
        <v>130</v>
      </c>
      <c r="F160" s="93"/>
      <c r="G160" s="49"/>
      <c r="I160" s="49"/>
      <c r="J160" s="49"/>
    </row>
    <row r="161" spans="1:10" s="69" customFormat="1" ht="12.75" customHeight="1">
      <c r="A161" s="56"/>
      <c r="B161" s="106"/>
      <c r="C161" s="216">
        <v>4210</v>
      </c>
      <c r="D161" s="48" t="s">
        <v>143</v>
      </c>
      <c r="E161" s="123">
        <f>650+1150+3111+244+300+164100</f>
        <v>169555</v>
      </c>
      <c r="F161" s="93"/>
      <c r="G161" s="49"/>
      <c r="I161" s="49"/>
      <c r="J161" s="49"/>
    </row>
    <row r="162" spans="1:10" s="69" customFormat="1" ht="12.75" customHeight="1">
      <c r="A162" s="56"/>
      <c r="B162" s="106"/>
      <c r="C162" s="216">
        <v>4220</v>
      </c>
      <c r="D162" s="48" t="s">
        <v>272</v>
      </c>
      <c r="E162" s="123">
        <v>5200</v>
      </c>
      <c r="F162" s="93"/>
      <c r="G162" s="49"/>
      <c r="I162" s="49"/>
      <c r="J162" s="49"/>
    </row>
    <row r="163" spans="1:10" s="69" customFormat="1" ht="12.75" customHeight="1">
      <c r="A163" s="222"/>
      <c r="B163" s="120"/>
      <c r="C163" s="220">
        <v>6060</v>
      </c>
      <c r="D163" s="84" t="s">
        <v>51</v>
      </c>
      <c r="E163" s="124">
        <v>143600</v>
      </c>
      <c r="F163" s="182"/>
      <c r="G163" s="49"/>
      <c r="I163" s="49"/>
      <c r="J163" s="49"/>
    </row>
    <row r="164" spans="1:10" s="69" customFormat="1" ht="12.75" customHeight="1">
      <c r="A164" s="127">
        <v>852</v>
      </c>
      <c r="B164" s="127"/>
      <c r="C164" s="127"/>
      <c r="D164" s="81" t="s">
        <v>144</v>
      </c>
      <c r="E164" s="86"/>
      <c r="F164" s="58">
        <f>F165</f>
        <v>26160</v>
      </c>
      <c r="G164" s="49"/>
      <c r="I164" s="49"/>
      <c r="J164" s="49"/>
    </row>
    <row r="165" spans="1:10" s="69" customFormat="1" ht="12.75" customHeight="1">
      <c r="A165" s="56"/>
      <c r="B165" s="48">
        <v>85295</v>
      </c>
      <c r="C165" s="60"/>
      <c r="D165" s="48" t="s">
        <v>163</v>
      </c>
      <c r="E165" s="49"/>
      <c r="F165" s="93">
        <f>F166</f>
        <v>26160</v>
      </c>
      <c r="G165" s="49"/>
      <c r="I165" s="49"/>
      <c r="J165" s="49"/>
    </row>
    <row r="166" spans="1:10" s="69" customFormat="1" ht="12.75" customHeight="1">
      <c r="A166" s="56"/>
      <c r="B166" s="84"/>
      <c r="C166" s="70">
        <v>3110</v>
      </c>
      <c r="D166" s="92" t="s">
        <v>218</v>
      </c>
      <c r="E166" s="73"/>
      <c r="F166" s="93">
        <v>26160</v>
      </c>
      <c r="G166" s="49"/>
      <c r="I166" s="49"/>
      <c r="J166" s="49"/>
    </row>
    <row r="167" spans="1:10" s="127" customFormat="1" ht="12.75" customHeight="1">
      <c r="A167" s="64">
        <v>854</v>
      </c>
      <c r="B167" s="81"/>
      <c r="C167" s="82"/>
      <c r="D167" s="81" t="s">
        <v>35</v>
      </c>
      <c r="E167" s="66">
        <f>E168</f>
        <v>7400</v>
      </c>
      <c r="F167" s="64"/>
      <c r="G167" s="86"/>
      <c r="I167" s="86"/>
      <c r="J167" s="86"/>
    </row>
    <row r="168" spans="1:10" s="69" customFormat="1" ht="12.75" customHeight="1">
      <c r="A168" s="53"/>
      <c r="B168" s="48">
        <v>85415</v>
      </c>
      <c r="C168" s="60"/>
      <c r="D168" s="48" t="s">
        <v>190</v>
      </c>
      <c r="E168" s="49">
        <f>E169</f>
        <v>7400</v>
      </c>
      <c r="F168" s="53"/>
      <c r="G168" s="49"/>
      <c r="I168" s="49"/>
      <c r="J168" s="49"/>
    </row>
    <row r="169" spans="1:10" s="69" customFormat="1" ht="12.75" customHeight="1">
      <c r="A169" s="70"/>
      <c r="B169" s="223"/>
      <c r="C169" s="94" t="s">
        <v>191</v>
      </c>
      <c r="D169" s="84" t="s">
        <v>192</v>
      </c>
      <c r="E169" s="73">
        <f>7400</f>
        <v>7400</v>
      </c>
      <c r="F169" s="70"/>
      <c r="G169" s="49"/>
      <c r="I169" s="49"/>
      <c r="J169" s="49"/>
    </row>
    <row r="170" spans="1:10" s="69" customFormat="1" ht="12.75" customHeight="1">
      <c r="A170" s="53"/>
      <c r="B170" s="184"/>
      <c r="C170" s="60"/>
      <c r="D170" s="48"/>
      <c r="E170" s="86">
        <f>E138+E141+E144+E147+E164+E167</f>
        <v>454025</v>
      </c>
      <c r="F170" s="86">
        <f>F138+F141+F144+F147+F164+F167</f>
        <v>454025</v>
      </c>
      <c r="G170" s="49">
        <f>E170-F170</f>
        <v>0</v>
      </c>
      <c r="I170" s="49"/>
      <c r="J170" s="49"/>
    </row>
    <row r="171" spans="1:6" ht="12.75" customHeight="1">
      <c r="A171" s="270" t="s">
        <v>14</v>
      </c>
      <c r="B171" s="270"/>
      <c r="C171" s="270"/>
      <c r="D171" s="270"/>
      <c r="E171" s="270"/>
      <c r="F171" s="270"/>
    </row>
    <row r="172" spans="1:6" ht="25.5" customHeight="1">
      <c r="A172" s="258" t="s">
        <v>264</v>
      </c>
      <c r="B172" s="258"/>
      <c r="C172" s="258"/>
      <c r="D172" s="258"/>
      <c r="E172" s="258"/>
      <c r="F172" s="258"/>
    </row>
    <row r="173" spans="1:6" ht="12.75" customHeight="1">
      <c r="A173" s="269" t="s">
        <v>78</v>
      </c>
      <c r="B173" s="269"/>
      <c r="C173" s="269"/>
      <c r="D173" s="269"/>
      <c r="E173" s="269"/>
      <c r="F173" s="53"/>
    </row>
    <row r="174" spans="1:6" ht="12.75" customHeight="1">
      <c r="A174" s="53" t="s">
        <v>3</v>
      </c>
      <c r="B174" s="53" t="s">
        <v>15</v>
      </c>
      <c r="C174" s="68" t="s">
        <v>1</v>
      </c>
      <c r="D174" s="130" t="s">
        <v>4</v>
      </c>
      <c r="E174" s="52" t="s">
        <v>5</v>
      </c>
      <c r="F174" s="53"/>
    </row>
    <row r="175" spans="1:6" ht="12.75" customHeight="1">
      <c r="A175" s="64">
        <v>600</v>
      </c>
      <c r="B175" s="64"/>
      <c r="C175" s="65"/>
      <c r="D175" s="81" t="s">
        <v>27</v>
      </c>
      <c r="E175" s="66">
        <f>E176</f>
        <v>500006.23</v>
      </c>
      <c r="F175" s="53"/>
    </row>
    <row r="176" spans="1:6" ht="12.75" customHeight="1">
      <c r="A176" s="53"/>
      <c r="B176" s="53">
        <v>60016</v>
      </c>
      <c r="C176" s="68"/>
      <c r="D176" s="55" t="s">
        <v>28</v>
      </c>
      <c r="E176" s="49">
        <f>E177</f>
        <v>500006.23</v>
      </c>
      <c r="F176" s="53"/>
    </row>
    <row r="177" spans="1:6" ht="12.75" customHeight="1">
      <c r="A177" s="53"/>
      <c r="B177" s="53"/>
      <c r="C177" s="60" t="s">
        <v>26</v>
      </c>
      <c r="D177" s="6" t="s">
        <v>166</v>
      </c>
      <c r="E177" s="49">
        <f>E178+E179</f>
        <v>500006.23</v>
      </c>
      <c r="F177" s="53"/>
    </row>
    <row r="178" spans="1:6" ht="12.75" customHeight="1">
      <c r="A178" s="53"/>
      <c r="B178" s="53"/>
      <c r="C178" s="60"/>
      <c r="D178" s="6" t="s">
        <v>220</v>
      </c>
      <c r="E178" s="49">
        <v>1006.23</v>
      </c>
      <c r="F178" s="53"/>
    </row>
    <row r="179" spans="1:6" ht="12.75" customHeight="1">
      <c r="A179" s="70"/>
      <c r="B179" s="70"/>
      <c r="C179" s="71"/>
      <c r="D179" s="84" t="s">
        <v>254</v>
      </c>
      <c r="E179" s="242">
        <v>499000</v>
      </c>
      <c r="F179" s="53"/>
    </row>
    <row r="180" spans="1:6" ht="14.25" customHeight="1">
      <c r="A180" s="271" t="s">
        <v>281</v>
      </c>
      <c r="B180" s="271"/>
      <c r="C180" s="271"/>
      <c r="D180" s="271"/>
      <c r="E180" s="271"/>
      <c r="F180" s="271"/>
    </row>
    <row r="181" spans="1:6" ht="12.75">
      <c r="A181" s="53"/>
      <c r="B181" s="53"/>
      <c r="C181" s="256" t="s">
        <v>32</v>
      </c>
      <c r="D181" s="257" t="s">
        <v>193</v>
      </c>
      <c r="E181" s="198" t="s">
        <v>164</v>
      </c>
      <c r="F181" s="53"/>
    </row>
    <row r="182" spans="1:6" ht="12.75">
      <c r="A182" s="53"/>
      <c r="B182" s="53"/>
      <c r="C182" s="256"/>
      <c r="D182" s="257"/>
      <c r="E182" s="198">
        <f>E184+E183</f>
        <v>2544659.79</v>
      </c>
      <c r="F182" s="53"/>
    </row>
    <row r="183" spans="1:6" ht="12.75">
      <c r="A183" s="53"/>
      <c r="B183" s="53"/>
      <c r="C183" s="30">
        <v>957</v>
      </c>
      <c r="D183" s="181" t="s">
        <v>57</v>
      </c>
      <c r="E183" s="186">
        <v>1638466.02</v>
      </c>
      <c r="F183" s="53"/>
    </row>
    <row r="184" spans="1:6" ht="12.75">
      <c r="A184" s="53"/>
      <c r="B184" s="53"/>
      <c r="C184" s="30"/>
      <c r="D184" s="181" t="s">
        <v>196</v>
      </c>
      <c r="E184" s="186">
        <f>E185+E187</f>
        <v>906193.7700000003</v>
      </c>
      <c r="F184" s="53"/>
    </row>
    <row r="185" spans="1:6" ht="15">
      <c r="A185" s="53"/>
      <c r="B185" s="53"/>
      <c r="C185" s="30">
        <v>952</v>
      </c>
      <c r="D185" s="199" t="s">
        <v>44</v>
      </c>
      <c r="E185" s="193">
        <f>E186</f>
        <v>135000</v>
      </c>
      <c r="F185" s="53"/>
    </row>
    <row r="186" spans="1:6" ht="12.75">
      <c r="A186" s="53"/>
      <c r="B186" s="53"/>
      <c r="C186" s="30"/>
      <c r="D186" s="61" t="s">
        <v>194</v>
      </c>
      <c r="E186" s="200">
        <f>350000+110000-325000</f>
        <v>135000</v>
      </c>
      <c r="F186" s="53"/>
    </row>
    <row r="187" spans="1:6" ht="12.75">
      <c r="A187" s="53"/>
      <c r="B187" s="53"/>
      <c r="C187" s="30">
        <v>952</v>
      </c>
      <c r="D187" s="199" t="s">
        <v>47</v>
      </c>
      <c r="E187" s="194">
        <f>E188</f>
        <v>771193.7700000003</v>
      </c>
      <c r="F187" s="53"/>
    </row>
    <row r="188" spans="1:6" ht="12.75">
      <c r="A188" s="53"/>
      <c r="B188" s="53"/>
      <c r="C188" s="129"/>
      <c r="D188" s="214" t="s">
        <v>48</v>
      </c>
      <c r="E188" s="187">
        <f>3906565.69-1638466.02-110000-7912.17-517267.26+180000+325000-168360-714560.24-500006.23+16200</f>
        <v>771193.7700000003</v>
      </c>
      <c r="F188" s="53"/>
    </row>
    <row r="189" spans="1:6" ht="12.75">
      <c r="A189" s="271" t="s">
        <v>286</v>
      </c>
      <c r="B189" s="271"/>
      <c r="C189" s="271"/>
      <c r="D189" s="271"/>
      <c r="E189" s="271"/>
      <c r="F189" s="271"/>
    </row>
    <row r="190" spans="1:6" ht="12.75" customHeight="1">
      <c r="A190" s="53"/>
      <c r="B190" s="53"/>
      <c r="C190" s="281" t="s">
        <v>32</v>
      </c>
      <c r="D190" s="281" t="s">
        <v>205</v>
      </c>
      <c r="E190" s="198" t="s">
        <v>164</v>
      </c>
      <c r="F190" s="53"/>
    </row>
    <row r="191" spans="1:6" ht="12.75">
      <c r="A191" s="53"/>
      <c r="B191" s="53"/>
      <c r="C191" s="283"/>
      <c r="D191" s="282"/>
      <c r="E191" s="207">
        <f>E192</f>
        <v>2409659.79</v>
      </c>
      <c r="F191" s="206"/>
    </row>
    <row r="192" spans="1:6" ht="12.75">
      <c r="A192" s="53"/>
      <c r="B192" s="53"/>
      <c r="C192" s="153"/>
      <c r="D192" s="208" t="s">
        <v>206</v>
      </c>
      <c r="E192" s="209">
        <f>E193+E200</f>
        <v>2409659.79</v>
      </c>
      <c r="F192" s="53"/>
    </row>
    <row r="193" spans="1:6" ht="12.75">
      <c r="A193" s="53"/>
      <c r="B193" s="53"/>
      <c r="C193" s="205">
        <v>992</v>
      </c>
      <c r="D193" s="210" t="s">
        <v>44</v>
      </c>
      <c r="E193" s="211">
        <f>SUM(E194:E199)</f>
        <v>733623.83</v>
      </c>
      <c r="F193" s="53"/>
    </row>
    <row r="194" spans="1:6" ht="12.75">
      <c r="A194" s="53"/>
      <c r="B194" s="53"/>
      <c r="C194" s="205"/>
      <c r="D194" s="26" t="s">
        <v>207</v>
      </c>
      <c r="E194" s="212">
        <f>60000-43000</f>
        <v>17000</v>
      </c>
      <c r="F194" s="53"/>
    </row>
    <row r="195" spans="1:6" ht="12.75">
      <c r="A195" s="53"/>
      <c r="B195" s="53"/>
      <c r="C195" s="205"/>
      <c r="D195" s="26" t="s">
        <v>207</v>
      </c>
      <c r="E195" s="212">
        <v>82500</v>
      </c>
      <c r="F195" s="53"/>
    </row>
    <row r="196" spans="1:6" ht="12.75">
      <c r="A196" s="53"/>
      <c r="B196" s="53"/>
      <c r="C196" s="205"/>
      <c r="D196" s="26" t="s">
        <v>207</v>
      </c>
      <c r="E196" s="212">
        <f>214436-7912.17</f>
        <v>206523.83</v>
      </c>
      <c r="F196" s="53"/>
    </row>
    <row r="197" spans="1:6" ht="12.75">
      <c r="A197" s="53"/>
      <c r="B197" s="53"/>
      <c r="C197" s="205"/>
      <c r="D197" s="26" t="s">
        <v>207</v>
      </c>
      <c r="E197" s="212">
        <v>27600</v>
      </c>
      <c r="F197" s="53"/>
    </row>
    <row r="198" spans="1:6" ht="12.75">
      <c r="A198" s="53"/>
      <c r="B198" s="53"/>
      <c r="C198" s="205"/>
      <c r="D198" s="26" t="s">
        <v>208</v>
      </c>
      <c r="E198" s="212">
        <v>200000</v>
      </c>
      <c r="F198" s="53"/>
    </row>
    <row r="199" spans="1:6" ht="12.75">
      <c r="A199" s="53"/>
      <c r="B199" s="53"/>
      <c r="C199" s="205"/>
      <c r="D199" s="26" t="s">
        <v>208</v>
      </c>
      <c r="E199" s="212">
        <v>200000</v>
      </c>
      <c r="F199" s="53"/>
    </row>
    <row r="200" spans="1:6" ht="12.75">
      <c r="A200" s="53"/>
      <c r="B200" s="53"/>
      <c r="C200" s="205">
        <v>992</v>
      </c>
      <c r="D200" s="210" t="s">
        <v>209</v>
      </c>
      <c r="E200" s="211">
        <f>SUM(E201:E203)</f>
        <v>1676035.96</v>
      </c>
      <c r="F200" s="53"/>
    </row>
    <row r="201" spans="1:6" ht="12.75">
      <c r="A201" s="53"/>
      <c r="B201" s="53"/>
      <c r="C201" s="205"/>
      <c r="D201" s="26" t="s">
        <v>210</v>
      </c>
      <c r="E201" s="212">
        <v>711065.48</v>
      </c>
      <c r="F201" s="53"/>
    </row>
    <row r="202" spans="1:6" ht="12.75">
      <c r="A202" s="53"/>
      <c r="B202" s="53"/>
      <c r="C202" s="30"/>
      <c r="D202" s="26" t="s">
        <v>211</v>
      </c>
      <c r="E202" s="212">
        <v>98770.48</v>
      </c>
      <c r="F202" s="53"/>
    </row>
    <row r="203" spans="1:6" ht="12.75">
      <c r="A203" s="53"/>
      <c r="B203" s="53"/>
      <c r="C203" s="129"/>
      <c r="D203" s="253" t="s">
        <v>212</v>
      </c>
      <c r="E203" s="254">
        <f>650000+200000+16200</f>
        <v>866200</v>
      </c>
      <c r="F203" s="53"/>
    </row>
    <row r="204" spans="1:6" ht="12.75">
      <c r="A204" s="53"/>
      <c r="B204" s="53"/>
      <c r="C204" s="6"/>
      <c r="D204" s="6"/>
      <c r="E204" s="201"/>
      <c r="F204" s="53"/>
    </row>
    <row r="205" spans="1:6" ht="12.75">
      <c r="A205" s="195" t="s">
        <v>282</v>
      </c>
      <c r="B205" s="53"/>
      <c r="C205" s="68"/>
      <c r="D205" s="4"/>
      <c r="E205" s="171"/>
      <c r="F205" s="53"/>
    </row>
    <row r="206" spans="1:6" ht="12.75">
      <c r="A206" s="195" t="s">
        <v>195</v>
      </c>
      <c r="B206" s="53"/>
      <c r="C206" s="68"/>
      <c r="D206" s="4"/>
      <c r="E206" s="171"/>
      <c r="F206" s="53"/>
    </row>
    <row r="207" spans="1:8" ht="12.75">
      <c r="A207" s="195" t="s">
        <v>265</v>
      </c>
      <c r="B207" s="48"/>
      <c r="C207" s="68"/>
      <c r="D207" s="48"/>
      <c r="E207" s="196"/>
      <c r="F207" s="53"/>
      <c r="H207" s="183"/>
    </row>
    <row r="208" spans="1:8" ht="12.75">
      <c r="A208" s="197" t="s">
        <v>285</v>
      </c>
      <c r="B208" s="48"/>
      <c r="C208" s="106"/>
      <c r="D208" s="48"/>
      <c r="E208" s="196"/>
      <c r="F208" s="53"/>
      <c r="H208" s="183"/>
    </row>
    <row r="209" spans="1:6" ht="12.75">
      <c r="A209" s="270" t="s">
        <v>16</v>
      </c>
      <c r="B209" s="270"/>
      <c r="C209" s="270"/>
      <c r="D209" s="270"/>
      <c r="E209" s="270"/>
      <c r="F209" s="270"/>
    </row>
    <row r="210" spans="1:6" ht="27" customHeight="1">
      <c r="A210" s="280" t="s">
        <v>273</v>
      </c>
      <c r="B210" s="280"/>
      <c r="C210" s="280"/>
      <c r="D210" s="280"/>
      <c r="E210" s="280"/>
      <c r="F210" s="280"/>
    </row>
    <row r="211" spans="1:6" ht="12.75" customHeight="1">
      <c r="A211" s="255" t="s">
        <v>294</v>
      </c>
      <c r="B211" s="255"/>
      <c r="C211" s="255"/>
      <c r="D211" s="255"/>
      <c r="E211" s="255"/>
      <c r="F211" s="255"/>
    </row>
    <row r="212" spans="1:6" ht="12.75" customHeight="1">
      <c r="A212" s="255" t="s">
        <v>295</v>
      </c>
      <c r="B212" s="255"/>
      <c r="C212" s="255"/>
      <c r="D212" s="255"/>
      <c r="E212" s="255"/>
      <c r="F212" s="255"/>
    </row>
    <row r="213" spans="1:6" ht="12.75">
      <c r="A213" s="228"/>
      <c r="B213" s="228"/>
      <c r="C213" s="228"/>
      <c r="D213" s="229"/>
      <c r="E213" s="230"/>
      <c r="F213" s="231"/>
    </row>
    <row r="214" spans="1:6" ht="12.75">
      <c r="A214" s="178"/>
      <c r="B214" s="184"/>
      <c r="C214" s="259" t="s">
        <v>38</v>
      </c>
      <c r="D214" s="260" t="s">
        <v>45</v>
      </c>
      <c r="E214" s="261"/>
      <c r="F214" s="262" t="s">
        <v>164</v>
      </c>
    </row>
    <row r="215" spans="1:6" ht="12.75">
      <c r="A215" s="106"/>
      <c r="B215" s="48"/>
      <c r="C215" s="232" t="s">
        <v>90</v>
      </c>
      <c r="D215" s="208" t="s">
        <v>274</v>
      </c>
      <c r="E215" s="263" t="s">
        <v>240</v>
      </c>
      <c r="F215" s="264">
        <v>45000</v>
      </c>
    </row>
    <row r="216" spans="1:6" ht="12.75">
      <c r="A216" s="106"/>
      <c r="B216" s="48"/>
      <c r="C216" s="205"/>
      <c r="D216" s="26"/>
      <c r="E216" s="4" t="s">
        <v>293</v>
      </c>
      <c r="F216" s="265">
        <v>28600</v>
      </c>
    </row>
    <row r="217" spans="1:6" ht="12.75">
      <c r="A217" s="106"/>
      <c r="B217" s="48"/>
      <c r="C217" s="232" t="s">
        <v>91</v>
      </c>
      <c r="D217" s="208" t="s">
        <v>275</v>
      </c>
      <c r="E217" s="263" t="s">
        <v>240</v>
      </c>
      <c r="F217" s="264">
        <v>44000</v>
      </c>
    </row>
    <row r="218" spans="1:6" ht="12.75">
      <c r="A218" s="106"/>
      <c r="B218" s="48"/>
      <c r="C218" s="191"/>
      <c r="D218" s="213"/>
      <c r="E218" s="192" t="s">
        <v>293</v>
      </c>
      <c r="F218" s="266"/>
    </row>
    <row r="219" spans="1:6" ht="12.75">
      <c r="A219" s="270"/>
      <c r="B219" s="270"/>
      <c r="C219" s="270"/>
      <c r="D219" s="270"/>
      <c r="E219" s="270"/>
      <c r="F219" s="270"/>
    </row>
    <row r="220" spans="1:6" ht="12.75">
      <c r="A220" s="51"/>
      <c r="B220" s="51"/>
      <c r="C220" s="233" t="s">
        <v>38</v>
      </c>
      <c r="D220" s="234" t="s">
        <v>17</v>
      </c>
      <c r="E220" s="235"/>
      <c r="F220" s="236" t="s">
        <v>164</v>
      </c>
    </row>
    <row r="221" spans="1:6" ht="12.75">
      <c r="A221" s="51"/>
      <c r="B221" s="51"/>
      <c r="C221" s="232" t="s">
        <v>90</v>
      </c>
      <c r="D221" s="237" t="s">
        <v>274</v>
      </c>
      <c r="E221" s="35" t="s">
        <v>241</v>
      </c>
      <c r="F221" s="145">
        <f>45000+28600</f>
        <v>73600</v>
      </c>
    </row>
    <row r="222" spans="1:6" ht="12.75">
      <c r="A222" s="51"/>
      <c r="B222" s="51"/>
      <c r="C222" s="238" t="s">
        <v>91</v>
      </c>
      <c r="D222" s="237" t="s">
        <v>275</v>
      </c>
      <c r="E222" s="35" t="s">
        <v>241</v>
      </c>
      <c r="F222" s="145">
        <v>44000</v>
      </c>
    </row>
    <row r="223" spans="1:6" ht="12.75">
      <c r="A223" s="51"/>
      <c r="B223" s="51"/>
      <c r="C223" s="42"/>
      <c r="D223" s="4"/>
      <c r="E223" s="6"/>
      <c r="F223" s="22"/>
    </row>
    <row r="224" spans="1:6" ht="12.75">
      <c r="A224" s="270" t="s">
        <v>18</v>
      </c>
      <c r="B224" s="270"/>
      <c r="C224" s="270"/>
      <c r="D224" s="270"/>
      <c r="E224" s="270"/>
      <c r="F224" s="270"/>
    </row>
    <row r="225" spans="1:6" ht="30" customHeight="1">
      <c r="A225" s="280" t="s">
        <v>279</v>
      </c>
      <c r="B225" s="280"/>
      <c r="C225" s="280"/>
      <c r="D225" s="280"/>
      <c r="E225" s="280"/>
      <c r="F225" s="280"/>
    </row>
    <row r="226" spans="1:6" ht="12.75">
      <c r="A226" s="255" t="s">
        <v>287</v>
      </c>
      <c r="B226" s="255"/>
      <c r="C226" s="255"/>
      <c r="D226" s="255"/>
      <c r="E226" s="255"/>
      <c r="F226" s="255"/>
    </row>
    <row r="227" spans="1:6" ht="12.75">
      <c r="A227" s="270"/>
      <c r="B227" s="270"/>
      <c r="C227" s="270"/>
      <c r="D227" s="270"/>
      <c r="E227" s="270"/>
      <c r="F227" s="270"/>
    </row>
    <row r="228" spans="1:6" ht="12.75">
      <c r="A228" s="51"/>
      <c r="B228" s="51"/>
      <c r="C228" s="248" t="s">
        <v>38</v>
      </c>
      <c r="D228" s="249" t="s">
        <v>17</v>
      </c>
      <c r="E228" s="250"/>
      <c r="F228" s="251" t="s">
        <v>164</v>
      </c>
    </row>
    <row r="229" spans="1:7" ht="12.75">
      <c r="A229" s="51"/>
      <c r="B229" s="51"/>
      <c r="C229" s="285">
        <v>1</v>
      </c>
      <c r="D229" s="246" t="s">
        <v>280</v>
      </c>
      <c r="E229" s="285" t="s">
        <v>188</v>
      </c>
      <c r="F229" s="287">
        <v>0</v>
      </c>
      <c r="G229" s="284">
        <f>698223.63-698223.63</f>
        <v>0</v>
      </c>
    </row>
    <row r="230" spans="1:7" ht="55.5" customHeight="1">
      <c r="A230" s="51"/>
      <c r="B230" s="51"/>
      <c r="C230" s="286"/>
      <c r="D230" s="247" t="s">
        <v>182</v>
      </c>
      <c r="E230" s="286"/>
      <c r="F230" s="288"/>
      <c r="G230" s="284"/>
    </row>
    <row r="231" spans="1:7" ht="12.75">
      <c r="A231" s="279" t="s">
        <v>25</v>
      </c>
      <c r="B231" s="279"/>
      <c r="C231" s="279"/>
      <c r="D231" s="279"/>
      <c r="E231" s="279"/>
      <c r="F231" s="279"/>
      <c r="G231" s="49"/>
    </row>
    <row r="232" spans="1:6" ht="12.75">
      <c r="A232" s="278" t="s">
        <v>20</v>
      </c>
      <c r="B232" s="278"/>
      <c r="C232" s="278"/>
      <c r="D232" s="278"/>
      <c r="E232" s="278"/>
      <c r="F232" s="278"/>
    </row>
    <row r="233" spans="1:6" ht="12.75">
      <c r="A233" s="279" t="s">
        <v>43</v>
      </c>
      <c r="B233" s="279"/>
      <c r="C233" s="279"/>
      <c r="D233" s="279"/>
      <c r="E233" s="279"/>
      <c r="F233" s="279"/>
    </row>
    <row r="234" spans="1:6" ht="12.75">
      <c r="A234" s="277" t="s">
        <v>22</v>
      </c>
      <c r="B234" s="277"/>
      <c r="C234" s="277"/>
      <c r="D234" s="277"/>
      <c r="E234" s="277"/>
      <c r="F234" s="277"/>
    </row>
  </sheetData>
  <mergeCells count="39">
    <mergeCell ref="A1:F1"/>
    <mergeCell ref="A2:F2"/>
    <mergeCell ref="A3:F3"/>
    <mergeCell ref="A4:F4"/>
    <mergeCell ref="A172:F172"/>
    <mergeCell ref="A173:E173"/>
    <mergeCell ref="A180:F180"/>
    <mergeCell ref="A6:F6"/>
    <mergeCell ref="A7:F7"/>
    <mergeCell ref="A8:E8"/>
    <mergeCell ref="A9:E9"/>
    <mergeCell ref="A58:E58"/>
    <mergeCell ref="A171:F171"/>
    <mergeCell ref="A79:E79"/>
    <mergeCell ref="A232:F232"/>
    <mergeCell ref="A210:F210"/>
    <mergeCell ref="A231:F231"/>
    <mergeCell ref="A211:F211"/>
    <mergeCell ref="A212:F212"/>
    <mergeCell ref="A219:F219"/>
    <mergeCell ref="A224:F224"/>
    <mergeCell ref="A225:F225"/>
    <mergeCell ref="A226:F226"/>
    <mergeCell ref="A108:E108"/>
    <mergeCell ref="A135:F135"/>
    <mergeCell ref="A136:F136"/>
    <mergeCell ref="A233:F233"/>
    <mergeCell ref="A234:F234"/>
    <mergeCell ref="C181:C182"/>
    <mergeCell ref="D181:D182"/>
    <mergeCell ref="A209:F209"/>
    <mergeCell ref="C190:C191"/>
    <mergeCell ref="D190:D191"/>
    <mergeCell ref="A189:F189"/>
    <mergeCell ref="G229:G230"/>
    <mergeCell ref="A227:F227"/>
    <mergeCell ref="C229:C230"/>
    <mergeCell ref="E229:E230"/>
    <mergeCell ref="F229:F230"/>
  </mergeCells>
  <printOptions/>
  <pageMargins left="0.7874015748031497" right="0.32" top="0.36" bottom="0.36" header="0.15748031496062992" footer="0.1968503937007874"/>
  <pageSetup horizontalDpi="300" verticalDpi="300" orientation="portrait" paperSize="9" r:id="rId1"/>
  <headerFooter alignWithMargins="0">
    <oddFooter>&amp;CStrona &amp;P</oddFooter>
  </headerFooter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75" t="s">
        <v>75</v>
      </c>
      <c r="B1" s="275"/>
      <c r="C1" s="275"/>
      <c r="D1" s="275"/>
      <c r="E1" s="275"/>
      <c r="F1" s="275"/>
    </row>
    <row r="2" spans="1:6" ht="12.75">
      <c r="A2" s="275" t="s">
        <v>0</v>
      </c>
      <c r="B2" s="275"/>
      <c r="C2" s="275"/>
      <c r="D2" s="275"/>
      <c r="E2" s="275"/>
      <c r="F2" s="275"/>
    </row>
    <row r="3" spans="1:6" ht="12.75">
      <c r="A3" s="275" t="s">
        <v>76</v>
      </c>
      <c r="B3" s="275"/>
      <c r="C3" s="275"/>
      <c r="D3" s="275"/>
      <c r="E3" s="275"/>
      <c r="F3" s="275"/>
    </row>
    <row r="4" spans="1:6" ht="12.75">
      <c r="A4" s="56"/>
      <c r="B4" s="47"/>
      <c r="C4" s="57"/>
      <c r="D4" s="46"/>
      <c r="E4" s="3"/>
      <c r="F4" s="58"/>
    </row>
    <row r="5" spans="1:6" ht="12.75">
      <c r="A5" s="276" t="s">
        <v>33</v>
      </c>
      <c r="B5" s="276"/>
      <c r="C5" s="276"/>
      <c r="D5" s="276"/>
      <c r="E5" s="276"/>
      <c r="F5" s="276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72" t="s">
        <v>141</v>
      </c>
      <c r="B7" s="272"/>
      <c r="C7" s="272"/>
      <c r="D7" s="272"/>
      <c r="E7" s="272"/>
      <c r="F7" s="272"/>
    </row>
    <row r="8" spans="1:6" ht="12.75">
      <c r="A8" s="59"/>
      <c r="B8" s="59"/>
      <c r="C8" s="106"/>
      <c r="D8" s="59"/>
      <c r="E8" s="59"/>
      <c r="F8" s="59"/>
    </row>
    <row r="9" spans="1:6" ht="12.75">
      <c r="A9" s="273" t="s">
        <v>2</v>
      </c>
      <c r="B9" s="273"/>
      <c r="C9" s="273"/>
      <c r="D9" s="273"/>
      <c r="E9" s="273"/>
      <c r="F9" s="273"/>
    </row>
    <row r="10" spans="1:5" ht="12.75">
      <c r="A10" s="274" t="s">
        <v>77</v>
      </c>
      <c r="B10" s="274"/>
      <c r="C10" s="274"/>
      <c r="D10" s="274"/>
      <c r="E10" s="274"/>
    </row>
    <row r="11" spans="1:5" ht="12.75">
      <c r="A11" s="269" t="s">
        <v>6</v>
      </c>
      <c r="B11" s="269"/>
      <c r="C11" s="269"/>
      <c r="D11" s="269"/>
      <c r="E11" s="269"/>
    </row>
    <row r="12" spans="1:6" s="118" customFormat="1" ht="13.5">
      <c r="A12" s="113" t="s">
        <v>30</v>
      </c>
      <c r="B12" s="113" t="s">
        <v>31</v>
      </c>
      <c r="C12" s="116" t="s">
        <v>32</v>
      </c>
      <c r="D12" s="114" t="s">
        <v>4</v>
      </c>
      <c r="E12" s="52" t="s">
        <v>5</v>
      </c>
      <c r="F12" s="117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81" t="s">
        <v>53</v>
      </c>
      <c r="E16" s="90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91">
        <f>E18</f>
        <v>63729.3</v>
      </c>
    </row>
    <row r="18" spans="1:8" ht="12.75">
      <c r="A18" s="84"/>
      <c r="B18" s="84"/>
      <c r="C18" s="17" t="s">
        <v>34</v>
      </c>
      <c r="D18" s="18" t="s">
        <v>36</v>
      </c>
      <c r="E18" s="137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69" t="s">
        <v>8</v>
      </c>
      <c r="B20" s="269"/>
      <c r="C20" s="269"/>
      <c r="D20" s="269"/>
      <c r="E20" s="269"/>
      <c r="H20" s="45"/>
    </row>
    <row r="21" spans="1:8" ht="13.5">
      <c r="A21" s="113" t="s">
        <v>30</v>
      </c>
      <c r="B21" s="113" t="s">
        <v>31</v>
      </c>
      <c r="C21" s="116" t="s">
        <v>32</v>
      </c>
      <c r="D21" s="114" t="s">
        <v>4</v>
      </c>
      <c r="E21" s="52" t="s">
        <v>5</v>
      </c>
      <c r="H21" s="45"/>
    </row>
    <row r="22" spans="1:8" ht="12.75">
      <c r="A22" s="81">
        <v>801</v>
      </c>
      <c r="B22" s="81"/>
      <c r="C22" s="82"/>
      <c r="D22" s="81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15"/>
      <c r="D23" s="83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83" t="s">
        <v>41</v>
      </c>
      <c r="E24" s="49"/>
      <c r="H24" s="45"/>
    </row>
    <row r="25" spans="1:8" ht="13.5">
      <c r="A25" s="133"/>
      <c r="B25" s="133"/>
      <c r="C25" s="70">
        <v>4270</v>
      </c>
      <c r="D25" s="92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85" t="s">
        <v>35</v>
      </c>
      <c r="E26" s="66">
        <f>E27</f>
        <v>0</v>
      </c>
      <c r="F26" s="67"/>
      <c r="H26" s="121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94" t="s">
        <v>135</v>
      </c>
      <c r="D28" s="162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81" t="s">
        <v>53</v>
      </c>
      <c r="E32" s="90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91">
        <f>E34</f>
        <v>0</v>
      </c>
      <c r="H33" s="45"/>
    </row>
    <row r="34" spans="1:8" ht="12.75">
      <c r="A34" s="84"/>
      <c r="B34" s="84"/>
      <c r="C34" s="120">
        <v>2480</v>
      </c>
      <c r="D34" s="84" t="s">
        <v>64</v>
      </c>
      <c r="E34" s="107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69" t="s">
        <v>55</v>
      </c>
      <c r="B36" s="269"/>
      <c r="C36" s="269"/>
      <c r="D36" s="269"/>
      <c r="E36" s="269"/>
    </row>
    <row r="37" spans="1:5" ht="13.5">
      <c r="A37" s="113" t="s">
        <v>30</v>
      </c>
      <c r="B37" s="113" t="s">
        <v>31</v>
      </c>
      <c r="C37" s="116" t="s">
        <v>32</v>
      </c>
      <c r="D37" s="114" t="s">
        <v>4</v>
      </c>
      <c r="E37" s="52" t="s">
        <v>5</v>
      </c>
    </row>
    <row r="38" spans="1:5" ht="12.75">
      <c r="A38" s="81">
        <v>801</v>
      </c>
      <c r="B38" s="81"/>
      <c r="C38" s="82"/>
      <c r="D38" s="81" t="s">
        <v>9</v>
      </c>
      <c r="E38" s="105">
        <f>E39</f>
        <v>935232</v>
      </c>
    </row>
    <row r="39" spans="1:5" ht="12.75">
      <c r="A39" s="48"/>
      <c r="B39" s="48">
        <v>80101</v>
      </c>
      <c r="C39" s="60"/>
      <c r="D39" s="83" t="s">
        <v>21</v>
      </c>
      <c r="E39" s="49">
        <f>E40</f>
        <v>935232</v>
      </c>
    </row>
    <row r="40" spans="1:5" ht="13.5">
      <c r="A40" s="133"/>
      <c r="B40" s="133"/>
      <c r="C40" s="71" t="s">
        <v>54</v>
      </c>
      <c r="D40" s="134" t="s">
        <v>73</v>
      </c>
      <c r="E40" s="135">
        <f>935232</f>
        <v>935232</v>
      </c>
    </row>
    <row r="41" spans="1:5" ht="12.75">
      <c r="A41" s="11">
        <v>921</v>
      </c>
      <c r="B41" s="11"/>
      <c r="C41" s="12"/>
      <c r="D41" s="81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5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5"/>
    </row>
    <row r="44" spans="1:7" ht="12.75">
      <c r="A44" s="1"/>
      <c r="B44" s="1"/>
      <c r="C44" s="2"/>
      <c r="D44" s="41"/>
      <c r="E44" s="104"/>
      <c r="F44" s="112"/>
      <c r="G44" s="15"/>
    </row>
    <row r="45" spans="1:7" ht="12.75">
      <c r="A45" s="269" t="s">
        <v>78</v>
      </c>
      <c r="B45" s="269"/>
      <c r="C45" s="269"/>
      <c r="D45" s="269"/>
      <c r="E45" s="269"/>
      <c r="F45" s="112"/>
      <c r="G45" s="15"/>
    </row>
    <row r="46" spans="1:7" ht="13.5">
      <c r="A46" s="113" t="s">
        <v>30</v>
      </c>
      <c r="B46" s="113" t="s">
        <v>31</v>
      </c>
      <c r="C46" s="116" t="s">
        <v>32</v>
      </c>
      <c r="D46" s="114" t="s">
        <v>4</v>
      </c>
      <c r="E46" s="52" t="s">
        <v>5</v>
      </c>
      <c r="F46" s="112"/>
      <c r="G46" s="15"/>
    </row>
    <row r="47" spans="1:7" ht="12.75">
      <c r="A47" s="81">
        <v>801</v>
      </c>
      <c r="B47" s="81"/>
      <c r="C47" s="82"/>
      <c r="D47" s="81" t="s">
        <v>9</v>
      </c>
      <c r="E47" s="105">
        <f>E48</f>
        <v>935232</v>
      </c>
      <c r="F47" s="112"/>
      <c r="G47" s="15"/>
    </row>
    <row r="48" spans="1:7" ht="12.75">
      <c r="A48" s="48"/>
      <c r="B48" s="48">
        <v>80101</v>
      </c>
      <c r="C48" s="60"/>
      <c r="D48" s="83" t="s">
        <v>21</v>
      </c>
      <c r="E48" s="49">
        <f>E49</f>
        <v>935232</v>
      </c>
      <c r="F48" s="112"/>
      <c r="G48" s="15"/>
    </row>
    <row r="49" spans="1:7" ht="13.5">
      <c r="A49" s="132"/>
      <c r="B49" s="132"/>
      <c r="C49" s="68" t="s">
        <v>26</v>
      </c>
      <c r="D49" s="4" t="s">
        <v>19</v>
      </c>
      <c r="E49" s="49">
        <f>E50+E51+E52</f>
        <v>935232</v>
      </c>
      <c r="F49" s="112"/>
      <c r="G49" s="15"/>
    </row>
    <row r="50" spans="1:7" ht="13.5">
      <c r="A50" s="132"/>
      <c r="B50" s="132"/>
      <c r="C50" s="68"/>
      <c r="D50" s="126" t="s">
        <v>70</v>
      </c>
      <c r="E50" s="125">
        <v>568255</v>
      </c>
      <c r="F50" s="112"/>
      <c r="G50" s="15"/>
    </row>
    <row r="51" spans="1:7" ht="13.5">
      <c r="A51" s="132"/>
      <c r="B51" s="132"/>
      <c r="C51" s="68"/>
      <c r="D51" s="126" t="s">
        <v>71</v>
      </c>
      <c r="E51" s="125">
        <v>318177</v>
      </c>
      <c r="F51" s="112"/>
      <c r="G51" s="15"/>
    </row>
    <row r="52" spans="1:7" ht="13.5">
      <c r="A52" s="133"/>
      <c r="B52" s="133"/>
      <c r="C52" s="71"/>
      <c r="D52" s="136" t="s">
        <v>72</v>
      </c>
      <c r="E52" s="135">
        <v>48800</v>
      </c>
      <c r="F52" s="112"/>
      <c r="G52" s="15"/>
    </row>
    <row r="53" spans="1:7" ht="12.75">
      <c r="A53" s="11">
        <v>921</v>
      </c>
      <c r="B53" s="11"/>
      <c r="C53" s="12"/>
      <c r="D53" s="81" t="s">
        <v>53</v>
      </c>
      <c r="E53" s="66">
        <f>E54</f>
        <v>80213</v>
      </c>
      <c r="F53" s="112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12"/>
      <c r="G54" s="15"/>
    </row>
    <row r="55" spans="1:7" ht="12.75">
      <c r="A55" s="13"/>
      <c r="B55" s="13"/>
      <c r="C55" s="97">
        <v>6058</v>
      </c>
      <c r="D55" s="69" t="s">
        <v>19</v>
      </c>
      <c r="E55" s="49">
        <f>E56</f>
        <v>80213</v>
      </c>
      <c r="F55" s="112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12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70" t="s">
        <v>10</v>
      </c>
      <c r="B58" s="270"/>
      <c r="C58" s="270"/>
      <c r="D58" s="270"/>
      <c r="E58" s="270"/>
      <c r="F58" s="270"/>
      <c r="G58" s="15"/>
    </row>
    <row r="59" spans="1:7" ht="12.75">
      <c r="A59" s="274" t="s">
        <v>11</v>
      </c>
      <c r="B59" s="274"/>
      <c r="C59" s="274"/>
      <c r="D59" s="274"/>
      <c r="E59" s="274"/>
      <c r="F59" s="274"/>
      <c r="G59" s="15"/>
    </row>
    <row r="60" spans="1:7" ht="12.75">
      <c r="A60" s="130"/>
      <c r="B60" s="130"/>
      <c r="C60" s="130"/>
      <c r="D60" s="130"/>
      <c r="E60" s="130"/>
      <c r="F60" s="130"/>
      <c r="G60" s="15"/>
    </row>
    <row r="61" spans="1:7" ht="12.75">
      <c r="A61" s="268" t="s">
        <v>52</v>
      </c>
      <c r="B61" s="268"/>
      <c r="C61" s="268"/>
      <c r="D61" s="268"/>
      <c r="E61" s="96"/>
      <c r="F61" s="50"/>
      <c r="G61" s="15"/>
    </row>
    <row r="62" spans="1:7" ht="12.75">
      <c r="A62" s="97" t="s">
        <v>3</v>
      </c>
      <c r="B62" s="97" t="s">
        <v>15</v>
      </c>
      <c r="C62" s="97" t="s">
        <v>1</v>
      </c>
      <c r="D62" s="55" t="s">
        <v>4</v>
      </c>
      <c r="E62" s="96" t="s">
        <v>12</v>
      </c>
      <c r="F62" s="98" t="s">
        <v>13</v>
      </c>
      <c r="G62" s="15"/>
    </row>
    <row r="63" spans="1:7" ht="12.75">
      <c r="A63" s="87">
        <v>921</v>
      </c>
      <c r="B63" s="81"/>
      <c r="C63" s="88"/>
      <c r="D63" s="81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9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63">
        <v>8810.9</v>
      </c>
      <c r="G65" s="15"/>
    </row>
    <row r="66" spans="1:7" ht="12.75">
      <c r="A66" s="131"/>
      <c r="B66" s="84"/>
      <c r="C66" s="71" t="s">
        <v>140</v>
      </c>
      <c r="D66" s="18" t="s">
        <v>42</v>
      </c>
      <c r="E66" s="73">
        <v>8810.9</v>
      </c>
      <c r="F66" s="92"/>
      <c r="G66" s="15"/>
    </row>
    <row r="67" spans="1:7" ht="12.75">
      <c r="A67" s="62"/>
      <c r="B67" s="48"/>
      <c r="C67" s="68"/>
      <c r="D67" s="15"/>
      <c r="E67" s="49"/>
      <c r="F67" s="130"/>
      <c r="G67" s="15"/>
    </row>
    <row r="68" spans="1:7" ht="12.75">
      <c r="A68" s="268" t="s">
        <v>17</v>
      </c>
      <c r="B68" s="268"/>
      <c r="C68" s="268"/>
      <c r="D68" s="268"/>
      <c r="E68" s="96"/>
      <c r="F68" s="50"/>
      <c r="G68" s="15"/>
    </row>
    <row r="69" spans="1:7" ht="12.75">
      <c r="A69" s="97" t="s">
        <v>3</v>
      </c>
      <c r="B69" s="97" t="s">
        <v>15</v>
      </c>
      <c r="C69" s="97" t="s">
        <v>1</v>
      </c>
      <c r="D69" s="55" t="s">
        <v>4</v>
      </c>
      <c r="E69" s="96" t="s">
        <v>12</v>
      </c>
      <c r="F69" s="98" t="s">
        <v>13</v>
      </c>
      <c r="G69" s="15"/>
    </row>
    <row r="70" spans="1:7" ht="12.75">
      <c r="A70" s="110">
        <v>600</v>
      </c>
      <c r="B70" s="110"/>
      <c r="C70" s="110"/>
      <c r="D70" s="111" t="s">
        <v>27</v>
      </c>
      <c r="E70" s="122">
        <f>E71</f>
        <v>37000</v>
      </c>
      <c r="F70" s="122">
        <f>F71</f>
        <v>37000</v>
      </c>
      <c r="G70" s="15"/>
    </row>
    <row r="71" spans="1:7" ht="12.75">
      <c r="A71" s="97"/>
      <c r="B71" s="97">
        <v>60016</v>
      </c>
      <c r="C71" s="97"/>
      <c r="D71" s="55" t="s">
        <v>28</v>
      </c>
      <c r="E71" s="123">
        <f>E72</f>
        <v>37000</v>
      </c>
      <c r="F71" s="49">
        <f>F73+F75</f>
        <v>37000</v>
      </c>
      <c r="G71" s="15"/>
    </row>
    <row r="72" spans="1:7" ht="12.75">
      <c r="A72" s="97"/>
      <c r="B72" s="97"/>
      <c r="C72" s="97">
        <v>4270</v>
      </c>
      <c r="D72" s="55" t="s">
        <v>60</v>
      </c>
      <c r="E72" s="123">
        <f>F74+F76</f>
        <v>37000</v>
      </c>
      <c r="F72" s="49"/>
      <c r="G72" s="15"/>
    </row>
    <row r="73" spans="1:7" ht="12.75">
      <c r="A73" s="97"/>
      <c r="B73" s="97"/>
      <c r="C73" s="97">
        <v>6059</v>
      </c>
      <c r="D73" s="69" t="s">
        <v>19</v>
      </c>
      <c r="E73" s="123"/>
      <c r="F73" s="49">
        <f>F74</f>
        <v>20800</v>
      </c>
      <c r="G73" s="15"/>
    </row>
    <row r="74" spans="1:7" ht="12.75">
      <c r="A74" s="97"/>
      <c r="B74" s="97"/>
      <c r="C74" s="97"/>
      <c r="D74" s="4" t="s">
        <v>81</v>
      </c>
      <c r="E74" s="123"/>
      <c r="F74" s="49">
        <v>20800</v>
      </c>
      <c r="G74" s="15"/>
    </row>
    <row r="75" spans="1:7" ht="12.75">
      <c r="A75" s="97"/>
      <c r="B75" s="97"/>
      <c r="C75" s="97">
        <v>6059</v>
      </c>
      <c r="D75" s="69" t="s">
        <v>19</v>
      </c>
      <c r="E75" s="123"/>
      <c r="F75" s="49">
        <f>F76</f>
        <v>16200</v>
      </c>
      <c r="G75" s="15"/>
    </row>
    <row r="76" spans="1:7" ht="12.75">
      <c r="A76" s="109"/>
      <c r="B76" s="109"/>
      <c r="C76" s="109"/>
      <c r="D76" s="39" t="s">
        <v>82</v>
      </c>
      <c r="E76" s="124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7" t="s">
        <v>56</v>
      </c>
      <c r="E77" s="138">
        <f>E78</f>
        <v>5200</v>
      </c>
      <c r="F77" s="86">
        <f>F78+F84</f>
        <v>136000</v>
      </c>
      <c r="G77" s="41"/>
    </row>
    <row r="78" spans="1:7" ht="12.75">
      <c r="A78" s="97"/>
      <c r="B78" s="97">
        <v>71004</v>
      </c>
      <c r="C78" s="97"/>
      <c r="D78" s="99" t="s">
        <v>83</v>
      </c>
      <c r="E78" s="123">
        <f>E79</f>
        <v>5200</v>
      </c>
      <c r="F78" s="49">
        <f>F80</f>
        <v>100000</v>
      </c>
      <c r="G78" s="15"/>
    </row>
    <row r="79" spans="1:7" ht="12.75">
      <c r="A79" s="97"/>
      <c r="B79" s="97"/>
      <c r="C79" s="97">
        <v>4300</v>
      </c>
      <c r="D79" s="99" t="s">
        <v>24</v>
      </c>
      <c r="E79" s="123">
        <v>5200</v>
      </c>
      <c r="F79" s="49"/>
      <c r="G79" s="15"/>
    </row>
    <row r="80" spans="1:7" ht="12.75">
      <c r="A80" s="97"/>
      <c r="B80" s="97"/>
      <c r="C80" s="97">
        <v>6050</v>
      </c>
      <c r="D80" s="69" t="s">
        <v>19</v>
      </c>
      <c r="E80" s="123"/>
      <c r="F80" s="49">
        <f>F81+F82+F83</f>
        <v>100000</v>
      </c>
      <c r="G80" s="15"/>
    </row>
    <row r="81" spans="1:7" ht="12.75">
      <c r="A81" s="97"/>
      <c r="B81" s="97"/>
      <c r="C81" s="97"/>
      <c r="D81" s="99" t="s">
        <v>84</v>
      </c>
      <c r="E81" s="123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8"/>
      <c r="F82" s="49">
        <v>49000</v>
      </c>
      <c r="G82" s="15"/>
    </row>
    <row r="83" spans="1:8" ht="12.75">
      <c r="A83" s="97"/>
      <c r="B83" s="97"/>
      <c r="C83" s="97"/>
      <c r="D83" s="55" t="s">
        <v>86</v>
      </c>
      <c r="E83" s="123"/>
      <c r="F83" s="49">
        <v>10000</v>
      </c>
      <c r="G83" s="15"/>
      <c r="H83" s="45"/>
    </row>
    <row r="84" spans="1:8" ht="12.75">
      <c r="A84" s="97"/>
      <c r="B84" s="97">
        <v>71035</v>
      </c>
      <c r="C84" s="97"/>
      <c r="D84" s="55" t="s">
        <v>87</v>
      </c>
      <c r="E84" s="123"/>
      <c r="F84" s="49">
        <f>F85</f>
        <v>36000</v>
      </c>
      <c r="G84" s="15"/>
      <c r="H84" s="45"/>
    </row>
    <row r="85" spans="1:8" ht="12.75">
      <c r="A85" s="97"/>
      <c r="B85" s="97"/>
      <c r="C85" s="97">
        <v>6050</v>
      </c>
      <c r="D85" s="69" t="s">
        <v>19</v>
      </c>
      <c r="E85" s="123"/>
      <c r="F85" s="49">
        <f>F86+F87</f>
        <v>36000</v>
      </c>
      <c r="G85" s="15"/>
      <c r="H85" s="45"/>
    </row>
    <row r="86" spans="1:8" ht="12.75">
      <c r="A86" s="97"/>
      <c r="B86" s="97"/>
      <c r="C86" s="97"/>
      <c r="D86" s="55" t="s">
        <v>88</v>
      </c>
      <c r="E86" s="123"/>
      <c r="F86" s="49">
        <f>20000-14000</f>
        <v>6000</v>
      </c>
      <c r="G86" s="15"/>
      <c r="H86" s="45"/>
    </row>
    <row r="87" spans="1:8" ht="12.75">
      <c r="A87" s="109"/>
      <c r="B87" s="109"/>
      <c r="C87" s="109"/>
      <c r="D87" s="92" t="s">
        <v>89</v>
      </c>
      <c r="E87" s="124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8">
        <f>E89+E92</f>
        <v>514000</v>
      </c>
      <c r="F88" s="138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23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23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23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23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23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81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9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9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84" t="s">
        <v>80</v>
      </c>
      <c r="E103" s="73"/>
      <c r="F103" s="73">
        <v>22600</v>
      </c>
    </row>
    <row r="104" spans="1:6" s="10" customFormat="1" ht="12.75">
      <c r="A104" s="93"/>
      <c r="B104" s="93"/>
      <c r="C104" s="93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91" t="s">
        <v>14</v>
      </c>
      <c r="B105" s="291"/>
      <c r="C105" s="291"/>
      <c r="D105" s="291"/>
      <c r="E105" s="291"/>
      <c r="F105" s="291"/>
    </row>
    <row r="106" spans="1:6" s="15" customFormat="1" ht="32.25" customHeight="1">
      <c r="A106" s="289" t="s">
        <v>97</v>
      </c>
      <c r="B106" s="289"/>
      <c r="C106" s="289"/>
      <c r="D106" s="289"/>
      <c r="E106" s="289"/>
      <c r="F106" s="289"/>
    </row>
    <row r="107" spans="2:6" s="15" customFormat="1" ht="12.75">
      <c r="B107" s="8"/>
      <c r="C107" s="290" t="s">
        <v>45</v>
      </c>
      <c r="D107" s="290"/>
      <c r="E107" s="8" t="s">
        <v>12</v>
      </c>
      <c r="F107" s="10"/>
    </row>
    <row r="108" spans="2:6" s="15" customFormat="1" ht="12.75">
      <c r="B108" s="139"/>
      <c r="C108" s="140" t="s">
        <v>90</v>
      </c>
      <c r="D108" s="141" t="s">
        <v>92</v>
      </c>
      <c r="E108" s="28"/>
      <c r="F108" s="8"/>
    </row>
    <row r="109" spans="2:6" s="15" customFormat="1" ht="12.75">
      <c r="B109" s="139"/>
      <c r="C109" s="140" t="s">
        <v>91</v>
      </c>
      <c r="D109" s="141" t="s">
        <v>93</v>
      </c>
      <c r="E109" s="142"/>
      <c r="F109" s="10"/>
    </row>
    <row r="110" spans="1:6" s="15" customFormat="1" ht="12.75">
      <c r="A110" s="8"/>
      <c r="B110" s="8"/>
      <c r="C110" s="290" t="s">
        <v>17</v>
      </c>
      <c r="D110" s="290"/>
      <c r="E110" s="8" t="s">
        <v>12</v>
      </c>
      <c r="F110" s="10"/>
    </row>
    <row r="111" spans="2:6" s="15" customFormat="1" ht="12.75">
      <c r="B111" s="139"/>
      <c r="C111" s="140" t="s">
        <v>90</v>
      </c>
      <c r="D111" s="141" t="s">
        <v>94</v>
      </c>
      <c r="E111" s="28"/>
      <c r="F111" s="10"/>
    </row>
    <row r="112" spans="2:6" s="15" customFormat="1" ht="12.75">
      <c r="B112" s="139"/>
      <c r="C112" s="140" t="s">
        <v>91</v>
      </c>
      <c r="D112" s="141" t="s">
        <v>95</v>
      </c>
      <c r="E112" s="142"/>
      <c r="F112" s="10"/>
    </row>
    <row r="113" spans="2:6" s="15" customFormat="1" ht="12.75">
      <c r="B113" s="139"/>
      <c r="C113" s="160"/>
      <c r="D113" s="37"/>
      <c r="E113" s="161"/>
      <c r="F113" s="10"/>
    </row>
    <row r="114" spans="1:6" s="15" customFormat="1" ht="12.75">
      <c r="A114" s="291" t="s">
        <v>16</v>
      </c>
      <c r="B114" s="291"/>
      <c r="C114" s="291"/>
      <c r="D114" s="291"/>
      <c r="E114" s="291"/>
      <c r="F114" s="291"/>
    </row>
    <row r="115" spans="1:6" s="15" customFormat="1" ht="24.75" customHeight="1">
      <c r="A115" s="289" t="s">
        <v>96</v>
      </c>
      <c r="B115" s="289"/>
      <c r="C115" s="289"/>
      <c r="D115" s="289"/>
      <c r="E115" s="289"/>
      <c r="F115" s="289"/>
    </row>
    <row r="116" spans="2:6" s="15" customFormat="1" ht="12.75">
      <c r="B116" s="8"/>
      <c r="C116" s="290" t="s">
        <v>45</v>
      </c>
      <c r="D116" s="290"/>
      <c r="E116" s="8"/>
      <c r="F116" s="10"/>
    </row>
    <row r="117" spans="2:6" s="15" customFormat="1" ht="12.75">
      <c r="B117" s="8"/>
      <c r="C117" s="33" t="s">
        <v>38</v>
      </c>
      <c r="D117" s="144" t="s">
        <v>4</v>
      </c>
      <c r="E117" s="145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9" t="s">
        <v>121</v>
      </c>
      <c r="E130" s="164">
        <f>935232</f>
        <v>935232</v>
      </c>
      <c r="F130" s="10"/>
    </row>
    <row r="131" spans="2:6" s="15" customFormat="1" ht="12.75">
      <c r="B131" s="8"/>
      <c r="C131" s="147"/>
      <c r="D131" s="148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43"/>
      <c r="F133" s="10"/>
    </row>
    <row r="134" spans="2:6" s="15" customFormat="1" ht="12.75">
      <c r="B134" s="8"/>
      <c r="C134" s="149" t="s">
        <v>38</v>
      </c>
      <c r="D134" s="149" t="s">
        <v>4</v>
      </c>
      <c r="E134" s="145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53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53" t="s">
        <v>98</v>
      </c>
      <c r="D137" s="35" t="s">
        <v>124</v>
      </c>
      <c r="E137" s="29"/>
      <c r="F137" s="10"/>
    </row>
    <row r="138" spans="2:6" s="15" customFormat="1" ht="12.75">
      <c r="B138" s="8"/>
      <c r="C138" s="153" t="s">
        <v>99</v>
      </c>
      <c r="D138" s="35" t="s">
        <v>125</v>
      </c>
      <c r="E138" s="29"/>
      <c r="F138" s="10"/>
    </row>
    <row r="139" spans="2:6" s="15" customFormat="1" ht="12.75">
      <c r="B139" s="8"/>
      <c r="C139" s="153" t="s">
        <v>100</v>
      </c>
      <c r="D139" s="35" t="s">
        <v>126</v>
      </c>
      <c r="E139" s="29"/>
      <c r="F139" s="10"/>
    </row>
    <row r="140" spans="2:6" s="15" customFormat="1" ht="12.75">
      <c r="B140" s="8"/>
      <c r="C140" s="153" t="s">
        <v>101</v>
      </c>
      <c r="D140" s="35" t="s">
        <v>127</v>
      </c>
      <c r="E140" s="29"/>
      <c r="F140" s="10"/>
    </row>
    <row r="141" spans="2:6" s="15" customFormat="1" ht="12.75">
      <c r="B141" s="8"/>
      <c r="C141" s="153" t="s">
        <v>102</v>
      </c>
      <c r="D141" s="35" t="s">
        <v>128</v>
      </c>
      <c r="E141" s="29"/>
      <c r="F141" s="10"/>
    </row>
    <row r="142" spans="2:6" s="15" customFormat="1" ht="12.75">
      <c r="B142" s="8"/>
      <c r="C142" s="153" t="s">
        <v>103</v>
      </c>
      <c r="D142" s="35" t="s">
        <v>129</v>
      </c>
      <c r="E142" s="29"/>
      <c r="F142" s="10"/>
    </row>
    <row r="143" spans="2:6" s="15" customFormat="1" ht="12.75">
      <c r="B143" s="8"/>
      <c r="C143" s="153" t="s">
        <v>104</v>
      </c>
      <c r="D143" s="35" t="s">
        <v>130</v>
      </c>
      <c r="E143" s="29"/>
      <c r="F143" s="10"/>
    </row>
    <row r="144" spans="2:6" s="15" customFormat="1" ht="12.75">
      <c r="B144" s="8"/>
      <c r="C144" s="153" t="s">
        <v>105</v>
      </c>
      <c r="D144" s="35" t="s">
        <v>131</v>
      </c>
      <c r="E144" s="29"/>
      <c r="F144" s="10"/>
    </row>
    <row r="145" spans="2:6" s="15" customFormat="1" ht="12.75">
      <c r="B145" s="8"/>
      <c r="C145" s="153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8" t="s">
        <v>107</v>
      </c>
      <c r="D146" s="36" t="s">
        <v>133</v>
      </c>
      <c r="E146" s="31"/>
      <c r="F146" s="10"/>
    </row>
    <row r="147" spans="2:6" s="15" customFormat="1" ht="25.5">
      <c r="B147" s="8"/>
      <c r="C147" s="128" t="s">
        <v>120</v>
      </c>
      <c r="D147" s="36" t="s">
        <v>134</v>
      </c>
      <c r="E147" s="158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51"/>
      <c r="F148" s="10"/>
    </row>
    <row r="149" spans="2:6" s="15" customFormat="1" ht="12.75">
      <c r="B149" s="8"/>
      <c r="C149" s="30"/>
      <c r="D149" s="154" t="s">
        <v>70</v>
      </c>
      <c r="E149" s="155">
        <v>568255</v>
      </c>
      <c r="F149" s="10"/>
    </row>
    <row r="150" spans="2:6" s="15" customFormat="1" ht="12.75">
      <c r="B150" s="8"/>
      <c r="C150" s="30"/>
      <c r="D150" s="154" t="s">
        <v>71</v>
      </c>
      <c r="E150" s="155">
        <v>318177</v>
      </c>
      <c r="F150" s="10"/>
    </row>
    <row r="151" spans="2:6" s="15" customFormat="1" ht="12.75">
      <c r="B151" s="8"/>
      <c r="C151" s="30"/>
      <c r="D151" s="154" t="s">
        <v>72</v>
      </c>
      <c r="E151" s="155">
        <v>48800</v>
      </c>
      <c r="F151" s="10"/>
    </row>
    <row r="152" spans="2:6" s="15" customFormat="1" ht="12.75">
      <c r="B152" s="8"/>
      <c r="C152" s="30"/>
      <c r="D152" s="152" t="s">
        <v>51</v>
      </c>
      <c r="E152" s="151"/>
      <c r="F152" s="10"/>
    </row>
    <row r="153" spans="2:6" s="15" customFormat="1" ht="12.75">
      <c r="B153" s="8"/>
      <c r="C153" s="30"/>
      <c r="D153" s="154"/>
      <c r="E153" s="155"/>
      <c r="F153" s="10"/>
    </row>
    <row r="154" spans="2:6" s="15" customFormat="1" ht="12.75">
      <c r="B154" s="8"/>
      <c r="C154" s="129"/>
      <c r="D154" s="156"/>
      <c r="E154" s="157"/>
      <c r="F154" s="10"/>
    </row>
    <row r="155" spans="2:6" s="15" customFormat="1" ht="12.75">
      <c r="B155" s="8"/>
      <c r="C155" s="150"/>
      <c r="D155" s="146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73" t="s">
        <v>18</v>
      </c>
      <c r="B157" s="273"/>
      <c r="C157" s="273"/>
      <c r="D157" s="273"/>
      <c r="E157" s="273"/>
      <c r="F157" s="273"/>
    </row>
    <row r="158" spans="1:6" s="15" customFormat="1" ht="30" customHeight="1">
      <c r="A158" s="294" t="s">
        <v>37</v>
      </c>
      <c r="B158" s="294"/>
      <c r="C158" s="294"/>
      <c r="D158" s="294"/>
      <c r="E158" s="294"/>
      <c r="F158" s="294"/>
    </row>
    <row r="159" spans="1:6" s="15" customFormat="1" ht="12.75">
      <c r="A159" s="25"/>
      <c r="B159" s="25"/>
      <c r="C159" s="119"/>
      <c r="D159" s="25"/>
      <c r="E159" s="25"/>
      <c r="F159" s="25"/>
    </row>
    <row r="160" spans="1:6" s="15" customFormat="1" ht="29.25" customHeight="1">
      <c r="A160" s="295" t="s">
        <v>74</v>
      </c>
      <c r="B160" s="295"/>
      <c r="C160" s="295"/>
      <c r="D160" s="295"/>
      <c r="E160" s="295"/>
      <c r="F160" s="295"/>
    </row>
    <row r="161" spans="1:6" s="15" customFormat="1" ht="12.75">
      <c r="A161" s="9"/>
      <c r="B161" s="42"/>
      <c r="C161" s="42"/>
      <c r="D161" s="24"/>
      <c r="E161" s="24"/>
      <c r="F161" s="108"/>
    </row>
    <row r="162" spans="1:6" s="15" customFormat="1" ht="12.75">
      <c r="A162" s="273" t="s">
        <v>25</v>
      </c>
      <c r="B162" s="273"/>
      <c r="C162" s="273"/>
      <c r="D162" s="273"/>
      <c r="E162" s="273"/>
      <c r="F162" s="273"/>
    </row>
    <row r="163" spans="1:6" s="15" customFormat="1" ht="12.75">
      <c r="A163" s="278" t="s">
        <v>20</v>
      </c>
      <c r="B163" s="278"/>
      <c r="C163" s="278"/>
      <c r="D163" s="278"/>
      <c r="E163" s="278"/>
      <c r="F163" s="278"/>
    </row>
    <row r="164" spans="1:6" s="15" customFormat="1" ht="12.75">
      <c r="A164" s="279" t="s">
        <v>43</v>
      </c>
      <c r="B164" s="279"/>
      <c r="C164" s="279"/>
      <c r="D164" s="279"/>
      <c r="E164" s="279"/>
      <c r="F164" s="279"/>
    </row>
    <row r="165" spans="1:6" s="15" customFormat="1" ht="12.75">
      <c r="A165" s="277" t="s">
        <v>22</v>
      </c>
      <c r="B165" s="277"/>
      <c r="C165" s="277"/>
      <c r="D165" s="277"/>
      <c r="E165" s="277"/>
      <c r="F165" s="277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100" t="s">
        <v>3</v>
      </c>
      <c r="D168" s="101" t="s">
        <v>45</v>
      </c>
      <c r="E168" s="102" t="s">
        <v>39</v>
      </c>
      <c r="F168" s="49"/>
    </row>
    <row r="169" spans="1:6" s="15" customFormat="1" ht="13.5">
      <c r="A169" s="69"/>
      <c r="B169" s="69"/>
      <c r="C169" s="100"/>
      <c r="D169" s="95" t="s">
        <v>49</v>
      </c>
      <c r="E169" s="165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6">
        <v>200000</v>
      </c>
      <c r="F170" s="49"/>
    </row>
    <row r="171" spans="3:5" ht="13.5">
      <c r="C171" s="292">
        <v>952</v>
      </c>
      <c r="D171" s="48" t="s">
        <v>46</v>
      </c>
      <c r="E171" s="166">
        <f>E172+E175</f>
        <v>7549212.9799999995</v>
      </c>
    </row>
    <row r="172" spans="3:5" ht="15.75">
      <c r="C172" s="292"/>
      <c r="D172" s="103" t="s">
        <v>44</v>
      </c>
      <c r="E172" s="167">
        <f>E173+E174</f>
        <v>3465437.9299999997</v>
      </c>
    </row>
    <row r="173" spans="3:5" ht="13.5">
      <c r="C173" s="292"/>
      <c r="D173" s="48" t="s">
        <v>58</v>
      </c>
      <c r="E173" s="166">
        <v>1465437.93</v>
      </c>
    </row>
    <row r="174" spans="3:5" ht="13.5">
      <c r="C174" s="292"/>
      <c r="D174" s="48" t="s">
        <v>68</v>
      </c>
      <c r="E174" s="166">
        <v>2000000</v>
      </c>
    </row>
    <row r="175" spans="3:5" ht="13.5">
      <c r="C175" s="292"/>
      <c r="D175" s="103" t="s">
        <v>47</v>
      </c>
      <c r="E175" s="168">
        <f>E176+E177</f>
        <v>4083775.05</v>
      </c>
    </row>
    <row r="176" spans="3:5" ht="13.5">
      <c r="C176" s="292"/>
      <c r="D176" s="48" t="s">
        <v>67</v>
      </c>
      <c r="E176" s="166">
        <v>987704.92</v>
      </c>
    </row>
    <row r="177" spans="3:5" ht="13.5">
      <c r="C177" s="293"/>
      <c r="D177" s="84" t="s">
        <v>48</v>
      </c>
      <c r="E177" s="169">
        <f>3337902.13-241832</f>
        <v>3096070.13</v>
      </c>
    </row>
    <row r="180" ht="13.5">
      <c r="E180" s="117">
        <v>5699011.55</v>
      </c>
    </row>
    <row r="181" ht="13.5">
      <c r="E181" s="117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Admin</cp:lastModifiedBy>
  <cp:lastPrinted>2009-01-06T07:36:21Z</cp:lastPrinted>
  <dcterms:created xsi:type="dcterms:W3CDTF">2006-01-18T07:05:12Z</dcterms:created>
  <dcterms:modified xsi:type="dcterms:W3CDTF">2009-01-10T14:34:46Z</dcterms:modified>
  <cp:category/>
  <cp:version/>
  <cp:contentType/>
  <cp:contentStatus/>
</cp:coreProperties>
</file>